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_C_D\Desktop\Gestion sportive - Raccourci\Gestion sportive\clubs 10m 2024\"/>
    </mc:Choice>
  </mc:AlternateContent>
  <xr:revisionPtr revIDLastSave="0" documentId="8_{4CE20E2B-5A80-45BE-A18B-B68E4829343D}" xr6:coauthVersionLast="47" xr6:coauthVersionMax="47" xr10:uidLastSave="{00000000-0000-0000-0000-000000000000}"/>
  <bookViews>
    <workbookView xWindow="-120" yWindow="-120" windowWidth="24240" windowHeight="13140" xr2:uid="{78264185-9893-4686-9377-A761FE54182A}"/>
  </bookViews>
  <sheets>
    <sheet name="M Q" sheetId="1" r:id="rId1"/>
  </sheets>
  <externalReferences>
    <externalReference r:id="rId2"/>
  </externalReferences>
  <definedNames>
    <definedName name="_xlnm.Print_Area" localSheetId="0">'M Q'!$A$1:$AI$26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6" i="1" l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3" i="1"/>
</calcChain>
</file>

<file path=xl/sharedStrings.xml><?xml version="1.0" encoding="utf-8"?>
<sst xmlns="http://schemas.openxmlformats.org/spreadsheetml/2006/main" count="25" uniqueCount="13">
  <si>
    <t>Cl.</t>
  </si>
  <si>
    <t>CLUB</t>
  </si>
  <si>
    <t>N° club</t>
  </si>
  <si>
    <t>1er Tireur</t>
  </si>
  <si>
    <t>séries</t>
  </si>
  <si>
    <t>Total</t>
  </si>
  <si>
    <t>M*</t>
  </si>
  <si>
    <t>2ème Tireur</t>
  </si>
  <si>
    <t>3ème Tireur</t>
  </si>
  <si>
    <t>4ème Tireur</t>
  </si>
  <si>
    <t>5ème Tireur</t>
  </si>
  <si>
    <t>TOTAL</t>
  </si>
  <si>
    <t>M* 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</si>
</sst>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Verdana"/>
    </font>
    <font>
      <b/>
      <sz val="36"/>
      <name val="Helvetica Neue"/>
    </font>
    <font>
      <b/>
      <sz val="30"/>
      <name val="Helvetica Neue"/>
    </font>
    <font>
      <b/>
      <sz val="32"/>
      <name val="Helvetica Neue"/>
    </font>
    <font>
      <b/>
      <sz val="30"/>
      <color theme="0" tint="-0.34998626667073579"/>
      <name val="Helvetica Neue"/>
    </font>
    <font>
      <b/>
      <sz val="28"/>
      <color theme="0" tint="-0.249977111117893"/>
      <name val="Helvetica Neue"/>
    </font>
    <font>
      <b/>
      <sz val="28"/>
      <name val="Helvetica Neue"/>
    </font>
    <font>
      <b/>
      <sz val="72"/>
      <name val="Helvetica Neue"/>
    </font>
    <font>
      <b/>
      <sz val="40"/>
      <color theme="0" tint="-0.249977111117893"/>
      <name val="Helvetica Neue"/>
    </font>
    <font>
      <b/>
      <sz val="40"/>
      <color theme="0"/>
      <name val="Helvetica Neue"/>
    </font>
    <font>
      <sz val="24"/>
      <name val="Helvetica Neue"/>
    </font>
    <font>
      <b/>
      <sz val="34"/>
      <color theme="0" tint="-0.249977111117893"/>
      <name val="Helvetica Neue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38B53F8-AE79-43D1-917D-6DA931EF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0"/>
          <a:ext cx="3965575" cy="2613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1764538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5783ABF-5260-4E83-A8A3-B217BB95D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999138" y="2381250"/>
          <a:ext cx="2200275" cy="2486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_C_D\Desktop\Gestion%20sportive%20-%20Raccourci\Gestion%20sportive\clubs%2010m%202024\cfc%20adultes%20car.%202024.xlsx" TargetMode="External"/><Relationship Id="rId1" Type="http://schemas.openxmlformats.org/officeDocument/2006/relationships/externalLinkPath" Target="cfc%20adultes%20car.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"/>
      <sheetName val="saisie"/>
      <sheetName val="M Q"/>
      <sheetName val="Clb Q (2)"/>
      <sheetName val="Clb Q"/>
      <sheetName val="P.F."/>
      <sheetName val="PALMARES"/>
    </sheetNames>
    <sheetDataSet>
      <sheetData sheetId="0">
        <row r="7">
          <cell r="B7" t="str">
            <v>CARABINE</v>
          </cell>
        </row>
        <row r="8">
          <cell r="B8">
            <v>6</v>
          </cell>
        </row>
        <row r="9">
          <cell r="B9" t="str">
            <v>POITOU CHARENTES</v>
          </cell>
        </row>
      </sheetData>
      <sheetData sheetId="1">
        <row r="7">
          <cell r="B7">
            <v>3</v>
          </cell>
          <cell r="C7" t="str">
            <v>STAND ANGOUMOISIN</v>
          </cell>
          <cell r="D7">
            <v>1716136</v>
          </cell>
          <cell r="E7" t="str">
            <v>LARCHER Line</v>
          </cell>
          <cell r="F7">
            <v>83.6</v>
          </cell>
          <cell r="G7">
            <v>84.3</v>
          </cell>
          <cell r="H7">
            <v>86.2</v>
          </cell>
          <cell r="I7">
            <v>254.09999999999997</v>
          </cell>
          <cell r="K7" t="str">
            <v>FUMERON Perrine</v>
          </cell>
          <cell r="L7">
            <v>82.9</v>
          </cell>
          <cell r="M7">
            <v>94.6</v>
          </cell>
          <cell r="N7">
            <v>92.6</v>
          </cell>
          <cell r="O7">
            <v>270.10000000000002</v>
          </cell>
          <cell r="Q7" t="str">
            <v>JOBIT Zoé</v>
          </cell>
          <cell r="R7">
            <v>59.2</v>
          </cell>
          <cell r="S7">
            <v>63.5</v>
          </cell>
          <cell r="T7">
            <v>61</v>
          </cell>
          <cell r="U7">
            <v>183.7</v>
          </cell>
          <cell r="W7" t="str">
            <v>COUTURIER Augustin</v>
          </cell>
          <cell r="X7">
            <v>100</v>
          </cell>
          <cell r="Y7">
            <v>100.9</v>
          </cell>
          <cell r="Z7">
            <v>98.6</v>
          </cell>
          <cell r="AA7">
            <v>299.5</v>
          </cell>
          <cell r="AC7" t="str">
            <v>VIVIER Séverine</v>
          </cell>
          <cell r="AD7">
            <v>96</v>
          </cell>
          <cell r="AE7">
            <v>98.8</v>
          </cell>
          <cell r="AF7">
            <v>101</v>
          </cell>
          <cell r="AG7">
            <v>295.8</v>
          </cell>
          <cell r="AI7">
            <v>1303.2</v>
          </cell>
          <cell r="AJ7">
            <v>0</v>
          </cell>
          <cell r="AL7">
            <v>1303.2000004398421</v>
          </cell>
        </row>
        <row r="8">
          <cell r="B8">
            <v>6</v>
          </cell>
          <cell r="C8" t="str">
            <v>STAND ANGOUMOISIN</v>
          </cell>
          <cell r="D8">
            <v>1716136</v>
          </cell>
          <cell r="E8" t="str">
            <v>MOUZHIM Noé</v>
          </cell>
          <cell r="F8">
            <v>31.2</v>
          </cell>
          <cell r="G8">
            <v>50.7</v>
          </cell>
          <cell r="H8">
            <v>29.8</v>
          </cell>
          <cell r="I8">
            <v>111.7</v>
          </cell>
          <cell r="K8" t="str">
            <v>CHAIGNEAU Léa</v>
          </cell>
          <cell r="L8">
            <v>73.5</v>
          </cell>
          <cell r="M8">
            <v>70.2</v>
          </cell>
          <cell r="N8">
            <v>75.8</v>
          </cell>
          <cell r="O8">
            <v>219.5</v>
          </cell>
          <cell r="Q8" t="str">
            <v>PERNOT Ambroise</v>
          </cell>
          <cell r="R8">
            <v>68.5</v>
          </cell>
          <cell r="S8">
            <v>68.2</v>
          </cell>
          <cell r="T8">
            <v>68.7</v>
          </cell>
          <cell r="U8">
            <v>205.39999999999998</v>
          </cell>
          <cell r="W8" t="str">
            <v>RODES Marthe</v>
          </cell>
          <cell r="X8">
            <v>62.5</v>
          </cell>
          <cell r="Y8">
            <v>74.900000000000006</v>
          </cell>
          <cell r="Z8">
            <v>73.2</v>
          </cell>
          <cell r="AA8">
            <v>210.60000000000002</v>
          </cell>
          <cell r="AC8" t="str">
            <v>MARCHASSON Virginie</v>
          </cell>
          <cell r="AD8">
            <v>69</v>
          </cell>
          <cell r="AE8">
            <v>69.5</v>
          </cell>
          <cell r="AF8">
            <v>73.8</v>
          </cell>
          <cell r="AG8">
            <v>212.3</v>
          </cell>
          <cell r="AI8">
            <v>959.5</v>
          </cell>
          <cell r="AJ8">
            <v>0</v>
          </cell>
          <cell r="AL8">
            <v>959.50000032163348</v>
          </cell>
        </row>
        <row r="9">
          <cell r="B9">
            <v>4</v>
          </cell>
          <cell r="C9" t="str">
            <v>A.R.T.S.</v>
          </cell>
          <cell r="D9">
            <v>1716002</v>
          </cell>
          <cell r="E9" t="str">
            <v>GUINOT Jean</v>
          </cell>
          <cell r="F9">
            <v>66.599999999999994</v>
          </cell>
          <cell r="G9">
            <v>71.900000000000006</v>
          </cell>
          <cell r="H9">
            <v>68.5</v>
          </cell>
          <cell r="I9">
            <v>207</v>
          </cell>
          <cell r="K9" t="str">
            <v>MAIRRE Isabel</v>
          </cell>
          <cell r="L9">
            <v>88.6</v>
          </cell>
          <cell r="M9">
            <v>85.7</v>
          </cell>
          <cell r="N9">
            <v>78.400000000000006</v>
          </cell>
          <cell r="O9">
            <v>252.70000000000002</v>
          </cell>
          <cell r="Q9" t="str">
            <v>PIQUET Isabelle</v>
          </cell>
          <cell r="R9">
            <v>90.7</v>
          </cell>
          <cell r="S9">
            <v>89.7</v>
          </cell>
          <cell r="T9">
            <v>90</v>
          </cell>
          <cell r="U9">
            <v>270.39999999999998</v>
          </cell>
          <cell r="W9" t="str">
            <v>DAVID-GELOT Montaine</v>
          </cell>
          <cell r="X9">
            <v>95.3</v>
          </cell>
          <cell r="Y9">
            <v>97.7</v>
          </cell>
          <cell r="Z9">
            <v>96.3</v>
          </cell>
          <cell r="AA9">
            <v>289.3</v>
          </cell>
          <cell r="AC9" t="str">
            <v>STARCEVIC Delphine</v>
          </cell>
          <cell r="AD9">
            <v>90.8</v>
          </cell>
          <cell r="AE9">
            <v>87.1</v>
          </cell>
          <cell r="AF9">
            <v>95</v>
          </cell>
          <cell r="AG9">
            <v>272.89999999999998</v>
          </cell>
          <cell r="AI9">
            <v>1292.3000000000002</v>
          </cell>
          <cell r="AJ9">
            <v>0</v>
          </cell>
          <cell r="AL9">
            <v>1292.3000004286323</v>
          </cell>
        </row>
        <row r="10">
          <cell r="B10">
            <v>1</v>
          </cell>
          <cell r="C10" t="str">
            <v>STE DE TIR DE COGNAC</v>
          </cell>
          <cell r="D10">
            <v>1716147</v>
          </cell>
          <cell r="E10" t="str">
            <v>GARDRAT Marie José</v>
          </cell>
          <cell r="F10">
            <v>95.6</v>
          </cell>
          <cell r="G10">
            <v>98.3</v>
          </cell>
          <cell r="H10">
            <v>94.4</v>
          </cell>
          <cell r="I10">
            <v>288.29999999999995</v>
          </cell>
          <cell r="K10" t="str">
            <v>AUPRETRE Dominique</v>
          </cell>
          <cell r="L10">
            <v>96.1</v>
          </cell>
          <cell r="M10">
            <v>92</v>
          </cell>
          <cell r="N10">
            <v>95.2</v>
          </cell>
          <cell r="O10">
            <v>283.3</v>
          </cell>
          <cell r="Q10" t="str">
            <v>BONILLA PEYDOULAT Liam</v>
          </cell>
          <cell r="R10">
            <v>94</v>
          </cell>
          <cell r="S10">
            <v>97.5</v>
          </cell>
          <cell r="T10">
            <v>96</v>
          </cell>
          <cell r="U10">
            <v>287.5</v>
          </cell>
          <cell r="W10" t="str">
            <v>DELATTRE Ethan</v>
          </cell>
          <cell r="X10">
            <v>89.5</v>
          </cell>
          <cell r="Y10">
            <v>92.9</v>
          </cell>
          <cell r="Z10">
            <v>90.7</v>
          </cell>
          <cell r="AA10">
            <v>273.10000000000002</v>
          </cell>
          <cell r="AC10" t="str">
            <v>LELAY Goulvenn</v>
          </cell>
          <cell r="AD10">
            <v>96.4</v>
          </cell>
          <cell r="AE10">
            <v>96.8</v>
          </cell>
          <cell r="AF10">
            <v>99.1</v>
          </cell>
          <cell r="AG10">
            <v>292.29999999999995</v>
          </cell>
          <cell r="AI10">
            <v>1424.4999999999998</v>
          </cell>
          <cell r="AJ10">
            <v>0</v>
          </cell>
          <cell r="AL10">
            <v>1424.5000004758772</v>
          </cell>
        </row>
        <row r="11">
          <cell r="B11">
            <v>2</v>
          </cell>
          <cell r="C11" t="str">
            <v>ST ELOI</v>
          </cell>
          <cell r="D11">
            <v>1716140</v>
          </cell>
          <cell r="E11" t="str">
            <v>GOUBIER Audrey</v>
          </cell>
          <cell r="F11">
            <v>98.1</v>
          </cell>
          <cell r="G11">
            <v>101.4</v>
          </cell>
          <cell r="H11">
            <v>102</v>
          </cell>
          <cell r="I11">
            <v>301.5</v>
          </cell>
          <cell r="K11" t="str">
            <v>CHAMPALOUX Bernadette</v>
          </cell>
          <cell r="L11">
            <v>97.8</v>
          </cell>
          <cell r="M11">
            <v>91.7</v>
          </cell>
          <cell r="N11">
            <v>93.8</v>
          </cell>
          <cell r="O11">
            <v>283.3</v>
          </cell>
          <cell r="Q11" t="str">
            <v>COULON Justine</v>
          </cell>
          <cell r="R11">
            <v>93.8</v>
          </cell>
          <cell r="S11">
            <v>96</v>
          </cell>
          <cell r="T11">
            <v>95.4</v>
          </cell>
          <cell r="U11">
            <v>285.20000000000005</v>
          </cell>
          <cell r="W11" t="str">
            <v>MAZOIN Fabien</v>
          </cell>
          <cell r="X11">
            <v>101.1</v>
          </cell>
          <cell r="Y11">
            <v>97.2</v>
          </cell>
          <cell r="Z11">
            <v>98.6</v>
          </cell>
          <cell r="AA11">
            <v>296.89999999999998</v>
          </cell>
          <cell r="AC11" t="str">
            <v>MIET Nathan</v>
          </cell>
          <cell r="AD11">
            <v>88.6</v>
          </cell>
          <cell r="AE11">
            <v>89.6</v>
          </cell>
          <cell r="AF11">
            <v>63.6</v>
          </cell>
          <cell r="AG11">
            <v>241.79999999999998</v>
          </cell>
          <cell r="AI11">
            <v>1408.7</v>
          </cell>
          <cell r="AJ11">
            <v>0</v>
          </cell>
          <cell r="AL11">
            <v>1408.7000004538759</v>
          </cell>
        </row>
        <row r="12">
          <cell r="B12">
            <v>7</v>
          </cell>
          <cell r="I12">
            <v>0</v>
          </cell>
          <cell r="O12">
            <v>0</v>
          </cell>
          <cell r="U12">
            <v>0</v>
          </cell>
          <cell r="AA12">
            <v>0</v>
          </cell>
          <cell r="AG12">
            <v>0</v>
          </cell>
          <cell r="AI12">
            <v>0</v>
          </cell>
          <cell r="AJ12">
            <v>0</v>
          </cell>
          <cell r="AL12">
            <v>0</v>
          </cell>
        </row>
        <row r="13">
          <cell r="B13">
            <v>5</v>
          </cell>
          <cell r="C13" t="str">
            <v>STE DE TIR DE COGNAC</v>
          </cell>
          <cell r="D13">
            <v>1716147</v>
          </cell>
          <cell r="E13" t="str">
            <v>ROCHAIS Raphaël</v>
          </cell>
          <cell r="F13">
            <v>94.4</v>
          </cell>
          <cell r="G13">
            <v>96.2</v>
          </cell>
          <cell r="H13">
            <v>88.4</v>
          </cell>
          <cell r="I13">
            <v>279</v>
          </cell>
          <cell r="K13" t="str">
            <v>ROCHAIS Johan</v>
          </cell>
          <cell r="L13">
            <v>92.7</v>
          </cell>
          <cell r="M13">
            <v>84.2</v>
          </cell>
          <cell r="N13">
            <v>88.6</v>
          </cell>
          <cell r="O13">
            <v>265.5</v>
          </cell>
          <cell r="Q13" t="str">
            <v>PIGEON Catherine</v>
          </cell>
          <cell r="R13">
            <v>77</v>
          </cell>
          <cell r="S13">
            <v>86.4</v>
          </cell>
          <cell r="T13">
            <v>82.9</v>
          </cell>
          <cell r="U13">
            <v>246.3</v>
          </cell>
          <cell r="W13" t="str">
            <v>FOUGERON Abigail</v>
          </cell>
          <cell r="X13">
            <v>66.5</v>
          </cell>
          <cell r="Y13">
            <v>74</v>
          </cell>
          <cell r="Z13">
            <v>75.7</v>
          </cell>
          <cell r="AA13">
            <v>216.2</v>
          </cell>
          <cell r="AC13" t="str">
            <v>CORDIER Timéo</v>
          </cell>
          <cell r="AD13">
            <v>81.2</v>
          </cell>
          <cell r="AE13">
            <v>90</v>
          </cell>
          <cell r="AF13">
            <v>94.3</v>
          </cell>
          <cell r="AG13">
            <v>265.5</v>
          </cell>
          <cell r="AI13">
            <v>1272.5</v>
          </cell>
          <cell r="AJ13">
            <v>0</v>
          </cell>
          <cell r="AL13">
            <v>1272.5000004303308</v>
          </cell>
        </row>
        <row r="14">
          <cell r="B14">
            <v>7</v>
          </cell>
          <cell r="I14">
            <v>0</v>
          </cell>
          <cell r="O14">
            <v>0</v>
          </cell>
          <cell r="U14">
            <v>0</v>
          </cell>
          <cell r="AA14">
            <v>0</v>
          </cell>
          <cell r="AG14">
            <v>0</v>
          </cell>
          <cell r="AI14">
            <v>0</v>
          </cell>
          <cell r="AJ14">
            <v>0</v>
          </cell>
          <cell r="AL14">
            <v>0</v>
          </cell>
        </row>
        <row r="15">
          <cell r="B15">
            <v>7</v>
          </cell>
          <cell r="I15">
            <v>0</v>
          </cell>
          <cell r="O15">
            <v>0</v>
          </cell>
          <cell r="U15">
            <v>0</v>
          </cell>
          <cell r="AA15">
            <v>0</v>
          </cell>
          <cell r="AG15">
            <v>0</v>
          </cell>
          <cell r="AI15">
            <v>0</v>
          </cell>
          <cell r="AJ15">
            <v>0</v>
          </cell>
          <cell r="AL15">
            <v>0</v>
          </cell>
        </row>
        <row r="16">
          <cell r="B16">
            <v>7</v>
          </cell>
          <cell r="I16">
            <v>0</v>
          </cell>
          <cell r="O16">
            <v>0</v>
          </cell>
          <cell r="U16">
            <v>0</v>
          </cell>
          <cell r="AA16">
            <v>0</v>
          </cell>
          <cell r="AG16">
            <v>0</v>
          </cell>
          <cell r="AI16">
            <v>0</v>
          </cell>
          <cell r="AJ16">
            <v>0</v>
          </cell>
          <cell r="AL16">
            <v>0</v>
          </cell>
        </row>
        <row r="17">
          <cell r="B17">
            <v>7</v>
          </cell>
          <cell r="I17">
            <v>0</v>
          </cell>
          <cell r="O17">
            <v>0</v>
          </cell>
          <cell r="U17">
            <v>0</v>
          </cell>
          <cell r="AA17">
            <v>0</v>
          </cell>
          <cell r="AG17">
            <v>0</v>
          </cell>
          <cell r="AI17">
            <v>0</v>
          </cell>
          <cell r="AJ17">
            <v>0</v>
          </cell>
          <cell r="AL17">
            <v>0</v>
          </cell>
        </row>
        <row r="18">
          <cell r="B18">
            <v>7</v>
          </cell>
          <cell r="I18">
            <v>0</v>
          </cell>
          <cell r="O18">
            <v>0</v>
          </cell>
          <cell r="U18">
            <v>0</v>
          </cell>
          <cell r="AA18">
            <v>0</v>
          </cell>
          <cell r="AG18">
            <v>0</v>
          </cell>
          <cell r="AI18">
            <v>0</v>
          </cell>
          <cell r="AJ18">
            <v>0</v>
          </cell>
          <cell r="AL18">
            <v>0</v>
          </cell>
        </row>
        <row r="19">
          <cell r="B19">
            <v>7</v>
          </cell>
          <cell r="I19">
            <v>0</v>
          </cell>
          <cell r="O19">
            <v>0</v>
          </cell>
          <cell r="U19">
            <v>0</v>
          </cell>
          <cell r="AA19">
            <v>0</v>
          </cell>
          <cell r="AG19">
            <v>0</v>
          </cell>
          <cell r="AI19">
            <v>0</v>
          </cell>
          <cell r="AJ19">
            <v>0</v>
          </cell>
          <cell r="AL19">
            <v>0</v>
          </cell>
        </row>
        <row r="20">
          <cell r="B20">
            <v>7</v>
          </cell>
          <cell r="I20">
            <v>0</v>
          </cell>
          <cell r="O20">
            <v>0</v>
          </cell>
          <cell r="U20">
            <v>0</v>
          </cell>
          <cell r="AA20">
            <v>0</v>
          </cell>
          <cell r="AG20">
            <v>0</v>
          </cell>
          <cell r="AI20">
            <v>0</v>
          </cell>
          <cell r="AJ20">
            <v>0</v>
          </cell>
          <cell r="AL20">
            <v>0</v>
          </cell>
        </row>
        <row r="21">
          <cell r="B21">
            <v>7</v>
          </cell>
          <cell r="I21">
            <v>0</v>
          </cell>
          <cell r="O21">
            <v>0</v>
          </cell>
          <cell r="U21">
            <v>0</v>
          </cell>
          <cell r="AA21">
            <v>0</v>
          </cell>
          <cell r="AG21">
            <v>0</v>
          </cell>
          <cell r="AI21">
            <v>0</v>
          </cell>
          <cell r="AJ21">
            <v>0</v>
          </cell>
          <cell r="AL21">
            <v>0</v>
          </cell>
        </row>
        <row r="22">
          <cell r="B22">
            <v>7</v>
          </cell>
          <cell r="I22">
            <v>0</v>
          </cell>
          <cell r="O22">
            <v>0</v>
          </cell>
          <cell r="U22">
            <v>0</v>
          </cell>
          <cell r="AA22">
            <v>0</v>
          </cell>
          <cell r="AG22">
            <v>0</v>
          </cell>
          <cell r="AI22">
            <v>0</v>
          </cell>
          <cell r="AJ22">
            <v>0</v>
          </cell>
          <cell r="AL22">
            <v>0</v>
          </cell>
        </row>
        <row r="23">
          <cell r="B23">
            <v>7</v>
          </cell>
          <cell r="I23">
            <v>0</v>
          </cell>
          <cell r="O23">
            <v>0</v>
          </cell>
          <cell r="U23">
            <v>0</v>
          </cell>
          <cell r="AA23">
            <v>0</v>
          </cell>
          <cell r="AG23">
            <v>0</v>
          </cell>
          <cell r="AI23">
            <v>0</v>
          </cell>
          <cell r="AJ23">
            <v>0</v>
          </cell>
          <cell r="AL23">
            <v>0</v>
          </cell>
        </row>
        <row r="24">
          <cell r="B24">
            <v>7</v>
          </cell>
          <cell r="I24">
            <v>0</v>
          </cell>
          <cell r="O24">
            <v>0</v>
          </cell>
          <cell r="U24">
            <v>0</v>
          </cell>
          <cell r="AA24">
            <v>0</v>
          </cell>
          <cell r="AG24">
            <v>0</v>
          </cell>
          <cell r="AI24">
            <v>0</v>
          </cell>
          <cell r="AJ24">
            <v>0</v>
          </cell>
          <cell r="AL24">
            <v>0</v>
          </cell>
        </row>
        <row r="25">
          <cell r="B25">
            <v>7</v>
          </cell>
          <cell r="I25">
            <v>0</v>
          </cell>
          <cell r="O25">
            <v>0</v>
          </cell>
          <cell r="U25">
            <v>0</v>
          </cell>
          <cell r="AA25">
            <v>0</v>
          </cell>
          <cell r="AG25">
            <v>0</v>
          </cell>
          <cell r="AI25">
            <v>0</v>
          </cell>
          <cell r="AJ25">
            <v>0</v>
          </cell>
          <cell r="AL25">
            <v>0</v>
          </cell>
        </row>
        <row r="26">
          <cell r="B26">
            <v>7</v>
          </cell>
          <cell r="I26">
            <v>0</v>
          </cell>
          <cell r="O26">
            <v>0</v>
          </cell>
          <cell r="U26">
            <v>0</v>
          </cell>
          <cell r="AA26">
            <v>0</v>
          </cell>
          <cell r="AG26">
            <v>0</v>
          </cell>
          <cell r="AI26">
            <v>0</v>
          </cell>
          <cell r="AJ26">
            <v>0</v>
          </cell>
          <cell r="AL26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8F3FD-5D28-4367-A8F0-833FBAA1337A}">
  <sheetPr>
    <pageSetUpPr fitToPage="1"/>
  </sheetPr>
  <dimension ref="A1:AK46"/>
  <sheetViews>
    <sheetView showGridLines="0" tabSelected="1" zoomScale="25" zoomScaleNormal="25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75" defaultRowHeight="45"/>
  <cols>
    <col min="1" max="1" width="15.375" style="53" customWidth="1"/>
    <col min="2" max="2" width="64.75" style="54" bestFit="1" customWidth="1"/>
    <col min="3" max="3" width="23.75" style="54" customWidth="1"/>
    <col min="4" max="4" width="51" style="54" customWidth="1"/>
    <col min="5" max="7" width="14.75" style="54" customWidth="1"/>
    <col min="8" max="8" width="15" style="55" customWidth="1"/>
    <col min="9" max="9" width="10.75" style="55" hidden="1" customWidth="1"/>
    <col min="10" max="10" width="51" style="54" customWidth="1"/>
    <col min="11" max="13" width="14.75" style="54" customWidth="1"/>
    <col min="14" max="14" width="16.875" style="55" customWidth="1"/>
    <col min="15" max="15" width="10.75" style="55" hidden="1" customWidth="1"/>
    <col min="16" max="16" width="51" style="54" customWidth="1"/>
    <col min="17" max="19" width="14.75" style="54" customWidth="1"/>
    <col min="20" max="20" width="16.375" style="55" customWidth="1"/>
    <col min="21" max="21" width="10.75" style="55" hidden="1" customWidth="1"/>
    <col min="22" max="22" width="51" style="54" customWidth="1"/>
    <col min="23" max="25" width="14.75" style="54" customWidth="1"/>
    <col min="26" max="26" width="16.875" style="55" customWidth="1"/>
    <col min="27" max="27" width="10.75" style="55" hidden="1" customWidth="1"/>
    <col min="28" max="28" width="51" style="54" customWidth="1"/>
    <col min="29" max="31" width="14.75" style="54" customWidth="1"/>
    <col min="32" max="32" width="16.625" style="55" customWidth="1"/>
    <col min="33" max="33" width="10.875" style="55" hidden="1" customWidth="1"/>
    <col min="34" max="34" width="28.625" style="55" customWidth="1"/>
    <col min="35" max="35" width="19.125" style="56" hidden="1" customWidth="1"/>
    <col min="36" max="36" width="23.625" style="5" customWidth="1"/>
    <col min="37" max="91" width="15.125" style="6" customWidth="1"/>
    <col min="92" max="16384" width="10.75" style="6"/>
  </cols>
  <sheetData>
    <row r="1" spans="1:37" ht="93.95" customHeight="1">
      <c r="A1" s="1"/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2"/>
      <c r="N1" s="3"/>
      <c r="O1" s="3"/>
      <c r="P1" s="2"/>
      <c r="Q1" s="2"/>
      <c r="R1" s="2"/>
      <c r="S1" s="2"/>
      <c r="T1" s="3"/>
      <c r="U1" s="3"/>
      <c r="V1" s="2"/>
      <c r="W1" s="2"/>
      <c r="X1" s="2"/>
      <c r="Y1" s="2"/>
      <c r="Z1" s="3"/>
      <c r="AA1" s="3"/>
      <c r="AB1" s="2"/>
      <c r="AC1" s="2"/>
      <c r="AD1" s="2"/>
      <c r="AE1" s="2"/>
      <c r="AF1" s="3"/>
      <c r="AG1" s="3"/>
      <c r="AH1" s="3"/>
      <c r="AI1" s="4"/>
    </row>
    <row r="2" spans="1:37" ht="93.95" customHeight="1">
      <c r="A2" s="1"/>
      <c r="B2" s="2"/>
      <c r="C2" s="2"/>
      <c r="D2" s="2"/>
      <c r="E2" s="2"/>
      <c r="F2" s="2"/>
      <c r="G2" s="2"/>
      <c r="H2" s="3"/>
      <c r="I2" s="3"/>
      <c r="J2" s="2"/>
      <c r="K2" s="2"/>
      <c r="L2" s="2"/>
      <c r="M2" s="2"/>
      <c r="N2" s="3"/>
      <c r="O2" s="3"/>
      <c r="P2" s="2"/>
      <c r="Q2" s="2"/>
      <c r="R2" s="2"/>
      <c r="S2" s="2"/>
      <c r="T2" s="3"/>
      <c r="U2" s="3"/>
      <c r="V2" s="2"/>
      <c r="W2" s="2"/>
      <c r="X2" s="2"/>
      <c r="Y2" s="2"/>
      <c r="Z2" s="3"/>
      <c r="AA2" s="3"/>
      <c r="AB2" s="2"/>
      <c r="AC2" s="2"/>
      <c r="AD2" s="2"/>
      <c r="AE2" s="2"/>
      <c r="AF2" s="3"/>
      <c r="AG2" s="3"/>
      <c r="AH2" s="3"/>
      <c r="AI2" s="4"/>
    </row>
    <row r="3" spans="1:37" ht="123.95" customHeight="1">
      <c r="A3" s="7" t="str">
        <f>CONCATENATE("MATCH DE QUALIFICATION"," - ",[1]INFO!B7," - ",[1]INFO!B9)</f>
        <v>MATCH DE QUALIFICATION - CARABINE - POITOU CHARENTES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7" ht="84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</row>
    <row r="5" spans="1:37" ht="30" customHeight="1">
      <c r="A5" s="10" t="s">
        <v>0</v>
      </c>
      <c r="B5" s="11" t="s">
        <v>1</v>
      </c>
      <c r="C5" s="12" t="s">
        <v>2</v>
      </c>
      <c r="D5" s="13" t="s">
        <v>3</v>
      </c>
      <c r="E5" s="14" t="s">
        <v>4</v>
      </c>
      <c r="F5" s="15"/>
      <c r="G5" s="16"/>
      <c r="H5" s="17" t="s">
        <v>5</v>
      </c>
      <c r="I5" s="18" t="s">
        <v>6</v>
      </c>
      <c r="J5" s="13" t="s">
        <v>7</v>
      </c>
      <c r="K5" s="14" t="s">
        <v>4</v>
      </c>
      <c r="L5" s="15"/>
      <c r="M5" s="16"/>
      <c r="N5" s="17" t="s">
        <v>5</v>
      </c>
      <c r="O5" s="18" t="s">
        <v>6</v>
      </c>
      <c r="P5" s="13" t="s">
        <v>8</v>
      </c>
      <c r="Q5" s="14" t="s">
        <v>4</v>
      </c>
      <c r="R5" s="15"/>
      <c r="S5" s="16"/>
      <c r="T5" s="17" t="s">
        <v>5</v>
      </c>
      <c r="U5" s="18" t="s">
        <v>6</v>
      </c>
      <c r="V5" s="13" t="s">
        <v>9</v>
      </c>
      <c r="W5" s="14" t="s">
        <v>4</v>
      </c>
      <c r="X5" s="15"/>
      <c r="Y5" s="16"/>
      <c r="Z5" s="17" t="s">
        <v>5</v>
      </c>
      <c r="AA5" s="18" t="s">
        <v>6</v>
      </c>
      <c r="AB5" s="13" t="s">
        <v>10</v>
      </c>
      <c r="AC5" s="14" t="s">
        <v>4</v>
      </c>
      <c r="AD5" s="15"/>
      <c r="AE5" s="16"/>
      <c r="AF5" s="17" t="s">
        <v>5</v>
      </c>
      <c r="AG5" s="18" t="s">
        <v>6</v>
      </c>
      <c r="AH5" s="10" t="s">
        <v>11</v>
      </c>
      <c r="AI5" s="19" t="s">
        <v>12</v>
      </c>
      <c r="AJ5" s="20"/>
      <c r="AK5" s="21"/>
    </row>
    <row r="6" spans="1:37" ht="84.95" customHeight="1">
      <c r="A6" s="22"/>
      <c r="B6" s="23"/>
      <c r="C6" s="24"/>
      <c r="D6" s="25"/>
      <c r="E6" s="26"/>
      <c r="F6" s="27"/>
      <c r="G6" s="28"/>
      <c r="H6" s="29"/>
      <c r="I6" s="30"/>
      <c r="J6" s="25"/>
      <c r="K6" s="26"/>
      <c r="L6" s="27"/>
      <c r="M6" s="28"/>
      <c r="N6" s="29"/>
      <c r="O6" s="30"/>
      <c r="P6" s="25"/>
      <c r="Q6" s="26"/>
      <c r="R6" s="27"/>
      <c r="S6" s="28"/>
      <c r="T6" s="29"/>
      <c r="U6" s="30"/>
      <c r="V6" s="25"/>
      <c r="W6" s="26"/>
      <c r="X6" s="27"/>
      <c r="Y6" s="28"/>
      <c r="Z6" s="29"/>
      <c r="AA6" s="30"/>
      <c r="AB6" s="25"/>
      <c r="AC6" s="26"/>
      <c r="AD6" s="27"/>
      <c r="AE6" s="28"/>
      <c r="AF6" s="29"/>
      <c r="AG6" s="30"/>
      <c r="AH6" s="22"/>
      <c r="AI6" s="31"/>
      <c r="AJ6" s="32"/>
    </row>
    <row r="7" spans="1:37" ht="153" customHeight="1">
      <c r="A7" s="33">
        <v>1</v>
      </c>
      <c r="B7" s="34" t="str">
        <f>VLOOKUP(A7,[1]saisie!B$7:AL$26,2,0)</f>
        <v>STE DE TIR DE COGNAC</v>
      </c>
      <c r="C7" s="35">
        <f>VLOOKUP(A7,[1]saisie!B$7:AL$26,3,0)</f>
        <v>1716147</v>
      </c>
      <c r="D7" s="36" t="str">
        <f>VLOOKUP(A7,[1]saisie!B$7:AL$26,4,0)</f>
        <v>GARDRAT Marie José</v>
      </c>
      <c r="E7" s="37">
        <f>VLOOKUP(A7,[1]saisie!B$7:AL$26,5,0)</f>
        <v>95.6</v>
      </c>
      <c r="F7" s="37">
        <f>VLOOKUP(A7,[1]saisie!B$7:AL$26,6,0)</f>
        <v>98.3</v>
      </c>
      <c r="G7" s="37">
        <f>VLOOKUP(A7,[1]saisie!B$7:AL$26,7,0)</f>
        <v>94.4</v>
      </c>
      <c r="H7" s="38">
        <f>VLOOKUP(A7,[1]saisie!B$7:AL$26,8,0)</f>
        <v>288.29999999999995</v>
      </c>
      <c r="I7" s="39">
        <f>VLOOKUP(A7,[1]saisie!B$7:AL$26,9,0)</f>
        <v>0</v>
      </c>
      <c r="J7" s="36" t="str">
        <f>VLOOKUP(A7,[1]saisie!B$7:AL$26,10,0)</f>
        <v>AUPRETRE Dominique</v>
      </c>
      <c r="K7" s="37">
        <f>VLOOKUP(A7,[1]saisie!B$7:AL$26,11,0)</f>
        <v>96.1</v>
      </c>
      <c r="L7" s="37">
        <f>VLOOKUP(A7,[1]saisie!B$7:AL$26,12,0)</f>
        <v>92</v>
      </c>
      <c r="M7" s="37">
        <f>VLOOKUP(A7,[1]saisie!B$7:AL$26,13,0)</f>
        <v>95.2</v>
      </c>
      <c r="N7" s="38">
        <f>VLOOKUP(A7,[1]saisie!B$7:AL$26,14,0)</f>
        <v>283.3</v>
      </c>
      <c r="O7" s="39">
        <f>VLOOKUP(A7,[1]saisie!B$7:AL$26,15,0)</f>
        <v>0</v>
      </c>
      <c r="P7" s="36" t="str">
        <f>VLOOKUP(A7,[1]saisie!B$7:AL$26,16,0)</f>
        <v>BONILLA PEYDOULAT Liam</v>
      </c>
      <c r="Q7" s="37">
        <f>VLOOKUP(A7,[1]saisie!B$7:AL$26,17,0)</f>
        <v>94</v>
      </c>
      <c r="R7" s="37">
        <f>VLOOKUP(A7,[1]saisie!B$7:AL$26,18,0)</f>
        <v>97.5</v>
      </c>
      <c r="S7" s="37">
        <f>VLOOKUP(A7,[1]saisie!B$7:AL$26,19,0)</f>
        <v>96</v>
      </c>
      <c r="T7" s="38">
        <f>VLOOKUP(A7,[1]saisie!B$7:AL$26,20,0)</f>
        <v>287.5</v>
      </c>
      <c r="U7" s="39">
        <f>VLOOKUP(A7,[1]saisie!B$7:AL$26,21,0)</f>
        <v>0</v>
      </c>
      <c r="V7" s="36" t="str">
        <f>VLOOKUP(A7,[1]saisie!B$7:AL$26,22,0)</f>
        <v>DELATTRE Ethan</v>
      </c>
      <c r="W7" s="37">
        <f>VLOOKUP(A7,[1]saisie!B$7:AL$26,23,0)</f>
        <v>89.5</v>
      </c>
      <c r="X7" s="37">
        <f>VLOOKUP(A7,[1]saisie!B$7:AL$26,24,0)</f>
        <v>92.9</v>
      </c>
      <c r="Y7" s="37">
        <f>VLOOKUP(A7,[1]saisie!B$7:AL$26,25,0)</f>
        <v>90.7</v>
      </c>
      <c r="Z7" s="38">
        <f>VLOOKUP(A7,[1]saisie!B$7:AL$26,26,0)</f>
        <v>273.10000000000002</v>
      </c>
      <c r="AA7" s="39">
        <f>VLOOKUP(A7,[1]saisie!B$7:AL$26,27,0)</f>
        <v>0</v>
      </c>
      <c r="AB7" s="36" t="str">
        <f>VLOOKUP(A7,[1]saisie!B$7:AL$26,28,0)</f>
        <v>LELAY Goulvenn</v>
      </c>
      <c r="AC7" s="37">
        <f>VLOOKUP(A7,[1]saisie!B$7:AL$26,29,0)</f>
        <v>96.4</v>
      </c>
      <c r="AD7" s="37">
        <f>VLOOKUP(A7,[1]saisie!B$7:AL$26,30,0)</f>
        <v>96.8</v>
      </c>
      <c r="AE7" s="37">
        <f>VLOOKUP(A7,[1]saisie!B$7:AL$26,31,0)</f>
        <v>99.1</v>
      </c>
      <c r="AF7" s="38">
        <f>VLOOKUP(A7,[1]saisie!B$7:AL$26,32,0)</f>
        <v>292.29999999999995</v>
      </c>
      <c r="AG7" s="39">
        <f>VLOOKUP(A7,[1]saisie!B$7:AL$26,33,0)</f>
        <v>0</v>
      </c>
      <c r="AH7" s="33">
        <f>VLOOKUP(A7,[1]saisie!B$7:AL$26,34,0)</f>
        <v>1424.4999999999998</v>
      </c>
      <c r="AI7" s="40">
        <f>VLOOKUP(A7,[1]saisie!B$7:AL$26,35,0)</f>
        <v>0</v>
      </c>
      <c r="AJ7" s="41"/>
    </row>
    <row r="8" spans="1:37" ht="153" customHeight="1">
      <c r="A8" s="33">
        <f>IF([1]INFO!B8&gt;1,2,"")</f>
        <v>2</v>
      </c>
      <c r="B8" s="34" t="str">
        <f>VLOOKUP(A8,[1]saisie!B$7:AL$26,2,0)</f>
        <v>ST ELOI</v>
      </c>
      <c r="C8" s="35">
        <f>VLOOKUP(A8,[1]saisie!B$7:AL$26,3,0)</f>
        <v>1716140</v>
      </c>
      <c r="D8" s="36" t="str">
        <f>VLOOKUP(A8,[1]saisie!B$7:AL$26,4,0)</f>
        <v>GOUBIER Audrey</v>
      </c>
      <c r="E8" s="37">
        <f>VLOOKUP(A8,[1]saisie!B$7:AL$26,5,0)</f>
        <v>98.1</v>
      </c>
      <c r="F8" s="37">
        <f>VLOOKUP(A8,[1]saisie!B$7:AL$26,6,0)</f>
        <v>101.4</v>
      </c>
      <c r="G8" s="37">
        <f>VLOOKUP(A8,[1]saisie!B$7:AL$26,7,0)</f>
        <v>102</v>
      </c>
      <c r="H8" s="38">
        <f>VLOOKUP(A8,[1]saisie!B$7:AL$26,8,0)</f>
        <v>301.5</v>
      </c>
      <c r="I8" s="39">
        <f>VLOOKUP(A8,[1]saisie!B$7:AL$26,9,0)</f>
        <v>0</v>
      </c>
      <c r="J8" s="36" t="str">
        <f>VLOOKUP(A8,[1]saisie!B$7:AL$26,10,0)</f>
        <v>CHAMPALOUX Bernadette</v>
      </c>
      <c r="K8" s="37">
        <f>VLOOKUP(A8,[1]saisie!B$7:AL$26,11,0)</f>
        <v>97.8</v>
      </c>
      <c r="L8" s="37">
        <f>VLOOKUP(A8,[1]saisie!B$7:AL$26,12,0)</f>
        <v>91.7</v>
      </c>
      <c r="M8" s="37">
        <f>VLOOKUP(A8,[1]saisie!B$7:AL$26,13,0)</f>
        <v>93.8</v>
      </c>
      <c r="N8" s="38">
        <f>VLOOKUP(A8,[1]saisie!B$7:AL$26,14,0)</f>
        <v>283.3</v>
      </c>
      <c r="O8" s="39">
        <f>VLOOKUP(A8,[1]saisie!B$7:AL$26,15,0)</f>
        <v>0</v>
      </c>
      <c r="P8" s="36" t="str">
        <f>VLOOKUP(A8,[1]saisie!B$7:AL$26,16,0)</f>
        <v>COULON Justine</v>
      </c>
      <c r="Q8" s="37">
        <f>VLOOKUP(A8,[1]saisie!B$7:AL$26,17,0)</f>
        <v>93.8</v>
      </c>
      <c r="R8" s="37">
        <f>VLOOKUP(A8,[1]saisie!B$7:AL$26,18,0)</f>
        <v>96</v>
      </c>
      <c r="S8" s="37">
        <f>VLOOKUP(A8,[1]saisie!B$7:AL$26,19,0)</f>
        <v>95.4</v>
      </c>
      <c r="T8" s="38">
        <f>VLOOKUP(A8,[1]saisie!B$7:AL$26,20,0)</f>
        <v>285.20000000000005</v>
      </c>
      <c r="U8" s="39">
        <f>VLOOKUP(A8,[1]saisie!B$7:AL$26,21,0)</f>
        <v>0</v>
      </c>
      <c r="V8" s="36" t="str">
        <f>VLOOKUP(A8,[1]saisie!B$7:AL$26,22,0)</f>
        <v>MAZOIN Fabien</v>
      </c>
      <c r="W8" s="37">
        <f>VLOOKUP(A8,[1]saisie!B$7:AL$26,23,0)</f>
        <v>101.1</v>
      </c>
      <c r="X8" s="37">
        <f>VLOOKUP(A8,[1]saisie!B$7:AL$26,24,0)</f>
        <v>97.2</v>
      </c>
      <c r="Y8" s="37">
        <f>VLOOKUP(A8,[1]saisie!B$7:AL$26,25,0)</f>
        <v>98.6</v>
      </c>
      <c r="Z8" s="38">
        <f>VLOOKUP(A8,[1]saisie!B$7:AL$26,26,0)</f>
        <v>296.89999999999998</v>
      </c>
      <c r="AA8" s="39">
        <f>VLOOKUP(A8,[1]saisie!B$7:AL$26,27,0)</f>
        <v>0</v>
      </c>
      <c r="AB8" s="36" t="str">
        <f>VLOOKUP(A8,[1]saisie!B$7:AL$26,28,0)</f>
        <v>MIET Nathan</v>
      </c>
      <c r="AC8" s="37">
        <f>VLOOKUP(A8,[1]saisie!B$7:AL$26,29,0)</f>
        <v>88.6</v>
      </c>
      <c r="AD8" s="37">
        <f>VLOOKUP(A8,[1]saisie!B$7:AL$26,30,0)</f>
        <v>89.6</v>
      </c>
      <c r="AE8" s="37">
        <f>VLOOKUP(A8,[1]saisie!B$7:AL$26,31,0)</f>
        <v>63.6</v>
      </c>
      <c r="AF8" s="38">
        <f>VLOOKUP(A8,[1]saisie!B$7:AL$26,32,0)</f>
        <v>241.79999999999998</v>
      </c>
      <c r="AG8" s="39">
        <f>VLOOKUP(A8,[1]saisie!B$7:AL$26,33,0)</f>
        <v>0</v>
      </c>
      <c r="AH8" s="33">
        <f>VLOOKUP(A8,[1]saisie!B$7:AL$26,34,0)</f>
        <v>1408.7</v>
      </c>
      <c r="AI8" s="40">
        <f>VLOOKUP(A8,[1]saisie!B$7:AL$26,35,0)</f>
        <v>0</v>
      </c>
      <c r="AJ8" s="41"/>
    </row>
    <row r="9" spans="1:37" ht="153" customHeight="1">
      <c r="A9" s="33">
        <f>IF([1]INFO!B8&gt;2,3,"")</f>
        <v>3</v>
      </c>
      <c r="B9" s="34" t="str">
        <f>VLOOKUP(A9,[1]saisie!B$7:AL$26,2,0)</f>
        <v>STAND ANGOUMOISIN</v>
      </c>
      <c r="C9" s="35">
        <f>VLOOKUP(A9,[1]saisie!B$7:AL$26,3,0)</f>
        <v>1716136</v>
      </c>
      <c r="D9" s="36" t="str">
        <f>VLOOKUP(A9,[1]saisie!B$7:AL$26,4,0)</f>
        <v>LARCHER Line</v>
      </c>
      <c r="E9" s="37">
        <f>VLOOKUP(A9,[1]saisie!B$7:AL$26,5,0)</f>
        <v>83.6</v>
      </c>
      <c r="F9" s="37">
        <f>VLOOKUP(A9,[1]saisie!B$7:AL$26,6,0)</f>
        <v>84.3</v>
      </c>
      <c r="G9" s="37">
        <f>VLOOKUP(A9,[1]saisie!B$7:AL$26,7,0)</f>
        <v>86.2</v>
      </c>
      <c r="H9" s="38">
        <f>VLOOKUP(A9,[1]saisie!B$7:AL$26,8,0)</f>
        <v>254.09999999999997</v>
      </c>
      <c r="I9" s="39">
        <f>VLOOKUP(A9,[1]saisie!B$7:AL$26,9,0)</f>
        <v>0</v>
      </c>
      <c r="J9" s="36" t="str">
        <f>VLOOKUP(A9,[1]saisie!B$7:AL$26,10,0)</f>
        <v>FUMERON Perrine</v>
      </c>
      <c r="K9" s="37">
        <f>VLOOKUP(A9,[1]saisie!B$7:AL$26,11,0)</f>
        <v>82.9</v>
      </c>
      <c r="L9" s="37">
        <f>VLOOKUP(A9,[1]saisie!B$7:AL$26,12,0)</f>
        <v>94.6</v>
      </c>
      <c r="M9" s="37">
        <f>VLOOKUP(A9,[1]saisie!B$7:AL$26,13,0)</f>
        <v>92.6</v>
      </c>
      <c r="N9" s="38">
        <f>VLOOKUP(A9,[1]saisie!B$7:AL$26,14,0)</f>
        <v>270.10000000000002</v>
      </c>
      <c r="O9" s="39">
        <f>VLOOKUP(A9,[1]saisie!B$7:AL$26,15,0)</f>
        <v>0</v>
      </c>
      <c r="P9" s="36" t="str">
        <f>VLOOKUP(A9,[1]saisie!B$7:AL$26,16,0)</f>
        <v>JOBIT Zoé</v>
      </c>
      <c r="Q9" s="37">
        <f>VLOOKUP(A9,[1]saisie!B$7:AL$26,17,0)</f>
        <v>59.2</v>
      </c>
      <c r="R9" s="37">
        <f>VLOOKUP(A9,[1]saisie!B$7:AL$26,18,0)</f>
        <v>63.5</v>
      </c>
      <c r="S9" s="37">
        <f>VLOOKUP(A9,[1]saisie!B$7:AL$26,19,0)</f>
        <v>61</v>
      </c>
      <c r="T9" s="38">
        <f>VLOOKUP(A9,[1]saisie!B$7:AL$26,20,0)</f>
        <v>183.7</v>
      </c>
      <c r="U9" s="39">
        <f>VLOOKUP(A9,[1]saisie!B$7:AL$26,21,0)</f>
        <v>0</v>
      </c>
      <c r="V9" s="36" t="str">
        <f>VLOOKUP(A9,[1]saisie!B$7:AL$26,22,0)</f>
        <v>COUTURIER Augustin</v>
      </c>
      <c r="W9" s="37">
        <f>VLOOKUP(A9,[1]saisie!B$7:AL$26,23,0)</f>
        <v>100</v>
      </c>
      <c r="X9" s="37">
        <f>VLOOKUP(A9,[1]saisie!B$7:AL$26,24,0)</f>
        <v>100.9</v>
      </c>
      <c r="Y9" s="37">
        <f>VLOOKUP(A9,[1]saisie!B$7:AL$26,25,0)</f>
        <v>98.6</v>
      </c>
      <c r="Z9" s="38">
        <f>VLOOKUP(A9,[1]saisie!B$7:AL$26,26,0)</f>
        <v>299.5</v>
      </c>
      <c r="AA9" s="39">
        <f>VLOOKUP(A9,[1]saisie!B$7:AL$26,27,0)</f>
        <v>0</v>
      </c>
      <c r="AB9" s="36" t="str">
        <f>VLOOKUP(A9,[1]saisie!B$7:AL$26,28,0)</f>
        <v>VIVIER Séverine</v>
      </c>
      <c r="AC9" s="37">
        <f>VLOOKUP(A9,[1]saisie!B$7:AL$26,29,0)</f>
        <v>96</v>
      </c>
      <c r="AD9" s="37">
        <f>VLOOKUP(A9,[1]saisie!B$7:AL$26,30,0)</f>
        <v>98.8</v>
      </c>
      <c r="AE9" s="37">
        <f>VLOOKUP(A9,[1]saisie!B$7:AL$26,31,0)</f>
        <v>101</v>
      </c>
      <c r="AF9" s="38">
        <f>VLOOKUP(A9,[1]saisie!B$7:AL$26,32,0)</f>
        <v>295.8</v>
      </c>
      <c r="AG9" s="39">
        <f>VLOOKUP(A9,[1]saisie!B$7:AL$26,33,0)</f>
        <v>0</v>
      </c>
      <c r="AH9" s="33">
        <f>VLOOKUP(A9,[1]saisie!B$7:AL$26,34,0)</f>
        <v>1303.2</v>
      </c>
      <c r="AI9" s="40">
        <f>VLOOKUP(A9,[1]saisie!B$7:AL$26,35,0)</f>
        <v>0</v>
      </c>
      <c r="AJ9" s="41"/>
    </row>
    <row r="10" spans="1:37" ht="153" customHeight="1">
      <c r="A10" s="33">
        <f>IF([1]INFO!B8&gt;3,4,"")</f>
        <v>4</v>
      </c>
      <c r="B10" s="34" t="str">
        <f>VLOOKUP(A10,[1]saisie!B$7:AL$26,2,0)</f>
        <v>A.R.T.S.</v>
      </c>
      <c r="C10" s="35">
        <f>VLOOKUP(A10,[1]saisie!B$7:AL$26,3,0)</f>
        <v>1716002</v>
      </c>
      <c r="D10" s="36" t="str">
        <f>VLOOKUP(A10,[1]saisie!B$7:AL$26,4,0)</f>
        <v>GUINOT Jean</v>
      </c>
      <c r="E10" s="37">
        <f>VLOOKUP(A10,[1]saisie!B$7:AL$26,5,0)</f>
        <v>66.599999999999994</v>
      </c>
      <c r="F10" s="37">
        <f>VLOOKUP(A10,[1]saisie!B$7:AL$26,6,0)</f>
        <v>71.900000000000006</v>
      </c>
      <c r="G10" s="37">
        <f>VLOOKUP(A10,[1]saisie!B$7:AL$26,7,0)</f>
        <v>68.5</v>
      </c>
      <c r="H10" s="38">
        <f>VLOOKUP(A10,[1]saisie!B$7:AL$26,8,0)</f>
        <v>207</v>
      </c>
      <c r="I10" s="39">
        <f>VLOOKUP(A10,[1]saisie!B$7:AL$26,9,0)</f>
        <v>0</v>
      </c>
      <c r="J10" s="36" t="str">
        <f>VLOOKUP(A10,[1]saisie!B$7:AL$26,10,0)</f>
        <v>MAIRRE Isabel</v>
      </c>
      <c r="K10" s="37">
        <f>VLOOKUP(A10,[1]saisie!B$7:AL$26,11,0)</f>
        <v>88.6</v>
      </c>
      <c r="L10" s="37">
        <f>VLOOKUP(A10,[1]saisie!B$7:AL$26,12,0)</f>
        <v>85.7</v>
      </c>
      <c r="M10" s="37">
        <f>VLOOKUP(A10,[1]saisie!B$7:AL$26,13,0)</f>
        <v>78.400000000000006</v>
      </c>
      <c r="N10" s="38">
        <f>VLOOKUP(A10,[1]saisie!B$7:AL$26,14,0)</f>
        <v>252.70000000000002</v>
      </c>
      <c r="O10" s="39">
        <f>VLOOKUP(A10,[1]saisie!B$7:AL$26,15,0)</f>
        <v>0</v>
      </c>
      <c r="P10" s="36" t="str">
        <f>VLOOKUP(A10,[1]saisie!B$7:AL$26,16,0)</f>
        <v>PIQUET Isabelle</v>
      </c>
      <c r="Q10" s="37">
        <f>VLOOKUP(A10,[1]saisie!B$7:AL$26,17,0)</f>
        <v>90.7</v>
      </c>
      <c r="R10" s="37">
        <f>VLOOKUP(A10,[1]saisie!B$7:AL$26,18,0)</f>
        <v>89.7</v>
      </c>
      <c r="S10" s="37">
        <f>VLOOKUP(A10,[1]saisie!B$7:AL$26,19,0)</f>
        <v>90</v>
      </c>
      <c r="T10" s="38">
        <f>VLOOKUP(A10,[1]saisie!B$7:AL$26,20,0)</f>
        <v>270.39999999999998</v>
      </c>
      <c r="U10" s="39">
        <f>VLOOKUP(A10,[1]saisie!B$7:AL$26,21,0)</f>
        <v>0</v>
      </c>
      <c r="V10" s="36" t="str">
        <f>VLOOKUP(A10,[1]saisie!B$7:AL$26,22,0)</f>
        <v>DAVID-GELOT Montaine</v>
      </c>
      <c r="W10" s="37">
        <f>VLOOKUP(A10,[1]saisie!B$7:AL$26,23,0)</f>
        <v>95.3</v>
      </c>
      <c r="X10" s="37">
        <f>VLOOKUP(A10,[1]saisie!B$7:AL$26,24,0)</f>
        <v>97.7</v>
      </c>
      <c r="Y10" s="37">
        <f>VLOOKUP(A10,[1]saisie!B$7:AL$26,25,0)</f>
        <v>96.3</v>
      </c>
      <c r="Z10" s="38">
        <f>VLOOKUP(A10,[1]saisie!B$7:AL$26,26,0)</f>
        <v>289.3</v>
      </c>
      <c r="AA10" s="39">
        <f>VLOOKUP(A10,[1]saisie!B$7:AL$26,27,0)</f>
        <v>0</v>
      </c>
      <c r="AB10" s="36" t="str">
        <f>VLOOKUP(A10,[1]saisie!B$7:AL$26,28,0)</f>
        <v>STARCEVIC Delphine</v>
      </c>
      <c r="AC10" s="37">
        <f>VLOOKUP(A10,[1]saisie!B$7:AL$26,29,0)</f>
        <v>90.8</v>
      </c>
      <c r="AD10" s="37">
        <f>VLOOKUP(A10,[1]saisie!B$7:AL$26,30,0)</f>
        <v>87.1</v>
      </c>
      <c r="AE10" s="37">
        <f>VLOOKUP(A10,[1]saisie!B$7:AL$26,31,0)</f>
        <v>95</v>
      </c>
      <c r="AF10" s="38">
        <f>VLOOKUP(A10,[1]saisie!B$7:AL$26,32,0)</f>
        <v>272.89999999999998</v>
      </c>
      <c r="AG10" s="39">
        <f>VLOOKUP(A10,[1]saisie!B$7:AL$26,33,0)</f>
        <v>0</v>
      </c>
      <c r="AH10" s="33">
        <f>VLOOKUP(A10,[1]saisie!B$7:AL$26,34,0)</f>
        <v>1292.3000000000002</v>
      </c>
      <c r="AI10" s="40">
        <f>VLOOKUP(A10,[1]saisie!B$7:AL$26,35,0)</f>
        <v>0</v>
      </c>
      <c r="AJ10" s="41"/>
    </row>
    <row r="11" spans="1:37" ht="153" customHeight="1">
      <c r="A11" s="33">
        <f>IF([1]INFO!B8&gt;4,5,"")</f>
        <v>5</v>
      </c>
      <c r="B11" s="34" t="str">
        <f>VLOOKUP(A11,[1]saisie!B$7:AL$26,2,0)</f>
        <v>STE DE TIR DE COGNAC</v>
      </c>
      <c r="C11" s="35">
        <f>VLOOKUP(A11,[1]saisie!B$7:AL$26,3,0)</f>
        <v>1716147</v>
      </c>
      <c r="D11" s="36" t="str">
        <f>VLOOKUP(A11,[1]saisie!B$7:AL$26,4,0)</f>
        <v>ROCHAIS Raphaël</v>
      </c>
      <c r="E11" s="37">
        <f>VLOOKUP(A11,[1]saisie!B$7:AL$26,5,0)</f>
        <v>94.4</v>
      </c>
      <c r="F11" s="37">
        <f>VLOOKUP(A11,[1]saisie!B$7:AL$26,6,0)</f>
        <v>96.2</v>
      </c>
      <c r="G11" s="37">
        <f>VLOOKUP(A11,[1]saisie!B$7:AL$26,7,0)</f>
        <v>88.4</v>
      </c>
      <c r="H11" s="38">
        <f>VLOOKUP(A11,[1]saisie!B$7:AL$26,8,0)</f>
        <v>279</v>
      </c>
      <c r="I11" s="39">
        <f>VLOOKUP(A11,[1]saisie!B$7:AL$26,9,0)</f>
        <v>0</v>
      </c>
      <c r="J11" s="36" t="str">
        <f>VLOOKUP(A11,[1]saisie!B$7:AL$26,10,0)</f>
        <v>ROCHAIS Johan</v>
      </c>
      <c r="K11" s="37">
        <f>VLOOKUP(A11,[1]saisie!B$7:AL$26,11,0)</f>
        <v>92.7</v>
      </c>
      <c r="L11" s="37">
        <f>VLOOKUP(A11,[1]saisie!B$7:AL$26,12,0)</f>
        <v>84.2</v>
      </c>
      <c r="M11" s="37">
        <f>VLOOKUP(A11,[1]saisie!B$7:AL$26,13,0)</f>
        <v>88.6</v>
      </c>
      <c r="N11" s="38">
        <f>VLOOKUP(A11,[1]saisie!B$7:AL$26,14,0)</f>
        <v>265.5</v>
      </c>
      <c r="O11" s="39">
        <f>VLOOKUP(A11,[1]saisie!B$7:AL$26,15,0)</f>
        <v>0</v>
      </c>
      <c r="P11" s="36" t="str">
        <f>VLOOKUP(A11,[1]saisie!B$7:AL$26,16,0)</f>
        <v>PIGEON Catherine</v>
      </c>
      <c r="Q11" s="37">
        <f>VLOOKUP(A11,[1]saisie!B$7:AL$26,17,0)</f>
        <v>77</v>
      </c>
      <c r="R11" s="37">
        <f>VLOOKUP(A11,[1]saisie!B$7:AL$26,18,0)</f>
        <v>86.4</v>
      </c>
      <c r="S11" s="37">
        <f>VLOOKUP(A11,[1]saisie!B$7:AL$26,19,0)</f>
        <v>82.9</v>
      </c>
      <c r="T11" s="38">
        <f>VLOOKUP(A11,[1]saisie!B$7:AL$26,20,0)</f>
        <v>246.3</v>
      </c>
      <c r="U11" s="39">
        <f>VLOOKUP(A11,[1]saisie!B$7:AL$26,21,0)</f>
        <v>0</v>
      </c>
      <c r="V11" s="36" t="str">
        <f>VLOOKUP(A11,[1]saisie!B$7:AL$26,22,0)</f>
        <v>FOUGERON Abigail</v>
      </c>
      <c r="W11" s="37">
        <f>VLOOKUP(A11,[1]saisie!B$7:AL$26,23,0)</f>
        <v>66.5</v>
      </c>
      <c r="X11" s="37">
        <f>VLOOKUP(A11,[1]saisie!B$7:AL$26,24,0)</f>
        <v>74</v>
      </c>
      <c r="Y11" s="37">
        <f>VLOOKUP(A11,[1]saisie!B$7:AL$26,25,0)</f>
        <v>75.7</v>
      </c>
      <c r="Z11" s="38">
        <f>VLOOKUP(A11,[1]saisie!B$7:AL$26,26,0)</f>
        <v>216.2</v>
      </c>
      <c r="AA11" s="39">
        <f>VLOOKUP(A11,[1]saisie!B$7:AL$26,27,0)</f>
        <v>0</v>
      </c>
      <c r="AB11" s="36" t="str">
        <f>VLOOKUP(A11,[1]saisie!B$7:AL$26,28,0)</f>
        <v>CORDIER Timéo</v>
      </c>
      <c r="AC11" s="37">
        <f>VLOOKUP(A11,[1]saisie!B$7:AL$26,29,0)</f>
        <v>81.2</v>
      </c>
      <c r="AD11" s="37">
        <f>VLOOKUP(A11,[1]saisie!B$7:AL$26,30,0)</f>
        <v>90</v>
      </c>
      <c r="AE11" s="37">
        <f>VLOOKUP(A11,[1]saisie!B$7:AL$26,31,0)</f>
        <v>94.3</v>
      </c>
      <c r="AF11" s="38">
        <f>VLOOKUP(A11,[1]saisie!B$7:AL$26,32,0)</f>
        <v>265.5</v>
      </c>
      <c r="AG11" s="39">
        <f>VLOOKUP(A11,[1]saisie!B$7:AL$26,33,0)</f>
        <v>0</v>
      </c>
      <c r="AH11" s="33">
        <f>VLOOKUP(A11,[1]saisie!B$7:AL$26,34,0)</f>
        <v>1272.5</v>
      </c>
      <c r="AI11" s="40">
        <f>VLOOKUP(A11,[1]saisie!B$7:AL$26,35,0)</f>
        <v>0</v>
      </c>
      <c r="AJ11" s="41"/>
    </row>
    <row r="12" spans="1:37" ht="153" customHeight="1">
      <c r="A12" s="33">
        <f>IF([1]INFO!B8&gt;5,6,"")</f>
        <v>6</v>
      </c>
      <c r="B12" s="34" t="str">
        <f>VLOOKUP(A12,[1]saisie!B$7:AL$26,2,0)</f>
        <v>STAND ANGOUMOISIN</v>
      </c>
      <c r="C12" s="35">
        <f>VLOOKUP(A12,[1]saisie!B$7:AL$26,3,0)</f>
        <v>1716136</v>
      </c>
      <c r="D12" s="36" t="str">
        <f>VLOOKUP(A12,[1]saisie!B$7:AL$26,4,0)</f>
        <v>MOUZHIM Noé</v>
      </c>
      <c r="E12" s="37">
        <f>VLOOKUP(A12,[1]saisie!B$7:AL$26,5,0)</f>
        <v>31.2</v>
      </c>
      <c r="F12" s="37">
        <f>VLOOKUP(A12,[1]saisie!B$7:AL$26,6,0)</f>
        <v>50.7</v>
      </c>
      <c r="G12" s="37">
        <f>VLOOKUP(A12,[1]saisie!B$7:AL$26,7,0)</f>
        <v>29.8</v>
      </c>
      <c r="H12" s="38">
        <f>VLOOKUP(A12,[1]saisie!B$7:AL$26,8,0)</f>
        <v>111.7</v>
      </c>
      <c r="I12" s="39">
        <f>VLOOKUP(A12,[1]saisie!B$7:AL$26,9,0)</f>
        <v>0</v>
      </c>
      <c r="J12" s="36" t="str">
        <f>VLOOKUP(A12,[1]saisie!B$7:AL$26,10,0)</f>
        <v>CHAIGNEAU Léa</v>
      </c>
      <c r="K12" s="37">
        <f>VLOOKUP(A12,[1]saisie!B$7:AL$26,11,0)</f>
        <v>73.5</v>
      </c>
      <c r="L12" s="37">
        <f>VLOOKUP(A12,[1]saisie!B$7:AL$26,12,0)</f>
        <v>70.2</v>
      </c>
      <c r="M12" s="37">
        <f>VLOOKUP(A12,[1]saisie!B$7:AL$26,13,0)</f>
        <v>75.8</v>
      </c>
      <c r="N12" s="38">
        <f>VLOOKUP(A12,[1]saisie!B$7:AL$26,14,0)</f>
        <v>219.5</v>
      </c>
      <c r="O12" s="39">
        <f>VLOOKUP(A12,[1]saisie!B$7:AL$26,15,0)</f>
        <v>0</v>
      </c>
      <c r="P12" s="36" t="str">
        <f>VLOOKUP(A12,[1]saisie!B$7:AL$26,16,0)</f>
        <v>PERNOT Ambroise</v>
      </c>
      <c r="Q12" s="37">
        <f>VLOOKUP(A12,[1]saisie!B$7:AL$26,17,0)</f>
        <v>68.5</v>
      </c>
      <c r="R12" s="37">
        <f>VLOOKUP(A12,[1]saisie!B$7:AL$26,18,0)</f>
        <v>68.2</v>
      </c>
      <c r="S12" s="37">
        <f>VLOOKUP(A12,[1]saisie!B$7:AL$26,19,0)</f>
        <v>68.7</v>
      </c>
      <c r="T12" s="38">
        <f>VLOOKUP(A12,[1]saisie!B$7:AL$26,20,0)</f>
        <v>205.39999999999998</v>
      </c>
      <c r="U12" s="39">
        <f>VLOOKUP(A12,[1]saisie!B$7:AL$26,21,0)</f>
        <v>0</v>
      </c>
      <c r="V12" s="36" t="str">
        <f>VLOOKUP(A12,[1]saisie!B$7:AL$26,22,0)</f>
        <v>RODES Marthe</v>
      </c>
      <c r="W12" s="37">
        <f>VLOOKUP(A12,[1]saisie!B$7:AL$26,23,0)</f>
        <v>62.5</v>
      </c>
      <c r="X12" s="37">
        <f>VLOOKUP(A12,[1]saisie!B$7:AL$26,24,0)</f>
        <v>74.900000000000006</v>
      </c>
      <c r="Y12" s="37">
        <f>VLOOKUP(A12,[1]saisie!B$7:AL$26,25,0)</f>
        <v>73.2</v>
      </c>
      <c r="Z12" s="38">
        <f>VLOOKUP(A12,[1]saisie!B$7:AL$26,26,0)</f>
        <v>210.60000000000002</v>
      </c>
      <c r="AA12" s="39">
        <f>VLOOKUP(A12,[1]saisie!B$7:AL$26,27,0)</f>
        <v>0</v>
      </c>
      <c r="AB12" s="36" t="str">
        <f>VLOOKUP(A12,[1]saisie!B$7:AL$26,28,0)</f>
        <v>MARCHASSON Virginie</v>
      </c>
      <c r="AC12" s="37">
        <f>VLOOKUP(A12,[1]saisie!B$7:AL$26,29,0)</f>
        <v>69</v>
      </c>
      <c r="AD12" s="37">
        <f>VLOOKUP(A12,[1]saisie!B$7:AL$26,30,0)</f>
        <v>69.5</v>
      </c>
      <c r="AE12" s="37">
        <f>VLOOKUP(A12,[1]saisie!B$7:AL$26,31,0)</f>
        <v>73.8</v>
      </c>
      <c r="AF12" s="38">
        <f>VLOOKUP(A12,[1]saisie!B$7:AL$26,32,0)</f>
        <v>212.3</v>
      </c>
      <c r="AG12" s="39">
        <f>VLOOKUP(A12,[1]saisie!B$7:AL$26,33,0)</f>
        <v>0</v>
      </c>
      <c r="AH12" s="33">
        <f>VLOOKUP(A12,[1]saisie!B$7:AL$26,34,0)</f>
        <v>959.5</v>
      </c>
      <c r="AI12" s="40">
        <f>VLOOKUP(A12,[1]saisie!B$7:AL$26,35,0)</f>
        <v>0</v>
      </c>
      <c r="AJ12" s="41"/>
    </row>
    <row r="13" spans="1:37" ht="153" customHeight="1">
      <c r="A13" s="33" t="str">
        <f>IF([1]INFO!B8&gt;6,7,"")</f>
        <v/>
      </c>
      <c r="B13" s="34" t="e">
        <f>VLOOKUP(A13,[1]saisie!B$7:AL$26,2,0)</f>
        <v>#N/A</v>
      </c>
      <c r="C13" s="35" t="e">
        <f>VLOOKUP(A13,[1]saisie!B$7:AL$26,3,0)</f>
        <v>#N/A</v>
      </c>
      <c r="D13" s="36" t="e">
        <f>VLOOKUP(A13,[1]saisie!B$7:AL$26,4,0)</f>
        <v>#N/A</v>
      </c>
      <c r="E13" s="37" t="e">
        <f>VLOOKUP(A13,[1]saisie!B$7:AL$26,5,0)</f>
        <v>#N/A</v>
      </c>
      <c r="F13" s="37" t="e">
        <f>VLOOKUP(A13,[1]saisie!B$7:AL$26,6,0)</f>
        <v>#N/A</v>
      </c>
      <c r="G13" s="37" t="e">
        <f>VLOOKUP(A13,[1]saisie!B$7:AL$26,7,0)</f>
        <v>#N/A</v>
      </c>
      <c r="H13" s="38" t="e">
        <f>VLOOKUP(A13,[1]saisie!B$7:AL$26,8,0)</f>
        <v>#N/A</v>
      </c>
      <c r="I13" s="39" t="e">
        <f>VLOOKUP(A13,[1]saisie!B$7:AL$26,9,0)</f>
        <v>#N/A</v>
      </c>
      <c r="J13" s="36" t="e">
        <f>VLOOKUP(A13,[1]saisie!B$7:AL$26,10,0)</f>
        <v>#N/A</v>
      </c>
      <c r="K13" s="37" t="e">
        <f>VLOOKUP(A13,[1]saisie!B$7:AL$26,11,0)</f>
        <v>#N/A</v>
      </c>
      <c r="L13" s="37" t="e">
        <f>VLOOKUP(A13,[1]saisie!B$7:AL$26,12,0)</f>
        <v>#N/A</v>
      </c>
      <c r="M13" s="37" t="e">
        <f>VLOOKUP(A13,[1]saisie!B$7:AL$26,13,0)</f>
        <v>#N/A</v>
      </c>
      <c r="N13" s="38" t="e">
        <f>VLOOKUP(A13,[1]saisie!B$7:AL$26,14,0)</f>
        <v>#N/A</v>
      </c>
      <c r="O13" s="39" t="e">
        <f>VLOOKUP(A13,[1]saisie!B$7:AL$26,15,0)</f>
        <v>#N/A</v>
      </c>
      <c r="P13" s="36" t="e">
        <f>VLOOKUP(A13,[1]saisie!B$7:AL$26,16,0)</f>
        <v>#N/A</v>
      </c>
      <c r="Q13" s="37" t="e">
        <f>VLOOKUP(A13,[1]saisie!B$7:AL$26,17,0)</f>
        <v>#N/A</v>
      </c>
      <c r="R13" s="37" t="e">
        <f>VLOOKUP(A13,[1]saisie!B$7:AL$26,18,0)</f>
        <v>#N/A</v>
      </c>
      <c r="S13" s="37" t="e">
        <f>VLOOKUP(A13,[1]saisie!B$7:AL$26,19,0)</f>
        <v>#N/A</v>
      </c>
      <c r="T13" s="38" t="e">
        <f>VLOOKUP(A13,[1]saisie!B$7:AL$26,20,0)</f>
        <v>#N/A</v>
      </c>
      <c r="U13" s="39" t="e">
        <f>VLOOKUP(A13,[1]saisie!B$7:AL$26,21,0)</f>
        <v>#N/A</v>
      </c>
      <c r="V13" s="36" t="e">
        <f>VLOOKUP(A13,[1]saisie!B$7:AL$26,22,0)</f>
        <v>#N/A</v>
      </c>
      <c r="W13" s="37" t="e">
        <f>VLOOKUP(A13,[1]saisie!B$7:AL$26,23,0)</f>
        <v>#N/A</v>
      </c>
      <c r="X13" s="37" t="e">
        <f>VLOOKUP(A13,[1]saisie!B$7:AL$26,24,0)</f>
        <v>#N/A</v>
      </c>
      <c r="Y13" s="37" t="e">
        <f>VLOOKUP(A13,[1]saisie!B$7:AL$26,25,0)</f>
        <v>#N/A</v>
      </c>
      <c r="Z13" s="38" t="e">
        <f>VLOOKUP(A13,[1]saisie!B$7:AL$26,26,0)</f>
        <v>#N/A</v>
      </c>
      <c r="AA13" s="39" t="e">
        <f>VLOOKUP(A13,[1]saisie!B$7:AL$26,27,0)</f>
        <v>#N/A</v>
      </c>
      <c r="AB13" s="36" t="e">
        <f>VLOOKUP(A13,[1]saisie!B$7:AL$26,28,0)</f>
        <v>#N/A</v>
      </c>
      <c r="AC13" s="37" t="e">
        <f>VLOOKUP(A13,[1]saisie!B$7:AL$26,29,0)</f>
        <v>#N/A</v>
      </c>
      <c r="AD13" s="37" t="e">
        <f>VLOOKUP(A13,[1]saisie!B$7:AL$26,30,0)</f>
        <v>#N/A</v>
      </c>
      <c r="AE13" s="37" t="e">
        <f>VLOOKUP(A13,[1]saisie!B$7:AL$26,31,0)</f>
        <v>#N/A</v>
      </c>
      <c r="AF13" s="38" t="e">
        <f>VLOOKUP(A13,[1]saisie!B$7:AL$26,32,0)</f>
        <v>#N/A</v>
      </c>
      <c r="AG13" s="39" t="e">
        <f>VLOOKUP(A13,[1]saisie!B$7:AL$26,33,0)</f>
        <v>#N/A</v>
      </c>
      <c r="AH13" s="33" t="e">
        <f>VLOOKUP(A13,[1]saisie!B$7:AL$26,34,0)</f>
        <v>#N/A</v>
      </c>
      <c r="AI13" s="40" t="e">
        <f>VLOOKUP(A13,[1]saisie!B$7:AL$26,35,0)</f>
        <v>#N/A</v>
      </c>
      <c r="AJ13" s="41"/>
    </row>
    <row r="14" spans="1:37" ht="153" customHeight="1">
      <c r="A14" s="33" t="str">
        <f>IF([1]INFO!B8&gt;7,8,"")</f>
        <v/>
      </c>
      <c r="B14" s="34" t="e">
        <f>VLOOKUP(A14,[1]saisie!B$7:AL$26,2,0)</f>
        <v>#N/A</v>
      </c>
      <c r="C14" s="35" t="e">
        <f>VLOOKUP(A14,[1]saisie!B$7:AL$26,3,0)</f>
        <v>#N/A</v>
      </c>
      <c r="D14" s="36" t="e">
        <f>VLOOKUP(A14,[1]saisie!B$7:AL$26,4,0)</f>
        <v>#N/A</v>
      </c>
      <c r="E14" s="37" t="e">
        <f>VLOOKUP(A14,[1]saisie!B$7:AL$26,5,0)</f>
        <v>#N/A</v>
      </c>
      <c r="F14" s="37" t="e">
        <f>VLOOKUP(A14,[1]saisie!B$7:AL$26,6,0)</f>
        <v>#N/A</v>
      </c>
      <c r="G14" s="37" t="e">
        <f>VLOOKUP(A14,[1]saisie!B$7:AL$26,7,0)</f>
        <v>#N/A</v>
      </c>
      <c r="H14" s="38" t="e">
        <f>VLOOKUP(A14,[1]saisie!B$7:AL$26,8,0)</f>
        <v>#N/A</v>
      </c>
      <c r="I14" s="39" t="e">
        <f>VLOOKUP(A14,[1]saisie!B$7:AL$26,9,0)</f>
        <v>#N/A</v>
      </c>
      <c r="J14" s="36" t="e">
        <f>VLOOKUP(A14,[1]saisie!B$7:AL$26,10,0)</f>
        <v>#N/A</v>
      </c>
      <c r="K14" s="37" t="e">
        <f>VLOOKUP(A14,[1]saisie!B$7:AL$26,11,0)</f>
        <v>#N/A</v>
      </c>
      <c r="L14" s="37" t="e">
        <f>VLOOKUP(A14,[1]saisie!B$7:AL$26,12,0)</f>
        <v>#N/A</v>
      </c>
      <c r="M14" s="37" t="e">
        <f>VLOOKUP(A14,[1]saisie!B$7:AL$26,13,0)</f>
        <v>#N/A</v>
      </c>
      <c r="N14" s="38" t="e">
        <f>VLOOKUP(A14,[1]saisie!B$7:AL$26,14,0)</f>
        <v>#N/A</v>
      </c>
      <c r="O14" s="39" t="e">
        <f>VLOOKUP(A14,[1]saisie!B$7:AL$26,15,0)</f>
        <v>#N/A</v>
      </c>
      <c r="P14" s="36" t="e">
        <f>VLOOKUP(A14,[1]saisie!B$7:AL$26,16,0)</f>
        <v>#N/A</v>
      </c>
      <c r="Q14" s="37" t="e">
        <f>VLOOKUP(A14,[1]saisie!B$7:AL$26,17,0)</f>
        <v>#N/A</v>
      </c>
      <c r="R14" s="37" t="e">
        <f>VLOOKUP(A14,[1]saisie!B$7:AL$26,18,0)</f>
        <v>#N/A</v>
      </c>
      <c r="S14" s="37" t="e">
        <f>VLOOKUP(A14,[1]saisie!B$7:AL$26,19,0)</f>
        <v>#N/A</v>
      </c>
      <c r="T14" s="38" t="e">
        <f>VLOOKUP(A14,[1]saisie!B$7:AL$26,20,0)</f>
        <v>#N/A</v>
      </c>
      <c r="U14" s="39" t="e">
        <f>VLOOKUP(A14,[1]saisie!B$7:AL$26,21,0)</f>
        <v>#N/A</v>
      </c>
      <c r="V14" s="36" t="e">
        <f>VLOOKUP(A14,[1]saisie!B$7:AL$26,22,0)</f>
        <v>#N/A</v>
      </c>
      <c r="W14" s="37" t="e">
        <f>VLOOKUP(A14,[1]saisie!B$7:AL$26,23,0)</f>
        <v>#N/A</v>
      </c>
      <c r="X14" s="37" t="e">
        <f>VLOOKUP(A14,[1]saisie!B$7:AL$26,24,0)</f>
        <v>#N/A</v>
      </c>
      <c r="Y14" s="37" t="e">
        <f>VLOOKUP(A14,[1]saisie!B$7:AL$26,25,0)</f>
        <v>#N/A</v>
      </c>
      <c r="Z14" s="38" t="e">
        <f>VLOOKUP(A14,[1]saisie!B$7:AL$26,26,0)</f>
        <v>#N/A</v>
      </c>
      <c r="AA14" s="39" t="e">
        <f>VLOOKUP(A14,[1]saisie!B$7:AL$26,27,0)</f>
        <v>#N/A</v>
      </c>
      <c r="AB14" s="36" t="e">
        <f>VLOOKUP(A14,[1]saisie!B$7:AL$26,28,0)</f>
        <v>#N/A</v>
      </c>
      <c r="AC14" s="37" t="e">
        <f>VLOOKUP(A14,[1]saisie!B$7:AL$26,29,0)</f>
        <v>#N/A</v>
      </c>
      <c r="AD14" s="37" t="e">
        <f>VLOOKUP(A14,[1]saisie!B$7:AL$26,30,0)</f>
        <v>#N/A</v>
      </c>
      <c r="AE14" s="37" t="e">
        <f>VLOOKUP(A14,[1]saisie!B$7:AL$26,31,0)</f>
        <v>#N/A</v>
      </c>
      <c r="AF14" s="38" t="e">
        <f>VLOOKUP(A14,[1]saisie!B$7:AL$26,32,0)</f>
        <v>#N/A</v>
      </c>
      <c r="AG14" s="39" t="e">
        <f>VLOOKUP(A14,[1]saisie!B$7:AL$26,33,0)</f>
        <v>#N/A</v>
      </c>
      <c r="AH14" s="33" t="e">
        <f>VLOOKUP(A14,[1]saisie!B$7:AL$26,34,0)</f>
        <v>#N/A</v>
      </c>
      <c r="AI14" s="40" t="e">
        <f>VLOOKUP(A14,[1]saisie!B$7:AL$26,35,0)</f>
        <v>#N/A</v>
      </c>
      <c r="AJ14" s="41"/>
    </row>
    <row r="15" spans="1:37" ht="153" customHeight="1">
      <c r="A15" s="33" t="str">
        <f>IF([1]INFO!B8&gt;8,9,"")</f>
        <v/>
      </c>
      <c r="B15" s="34" t="e">
        <f>VLOOKUP(A15,[1]saisie!B$7:AL$26,2,0)</f>
        <v>#N/A</v>
      </c>
      <c r="C15" s="35" t="e">
        <f>VLOOKUP(A15,[1]saisie!B$7:AL$26,3,0)</f>
        <v>#N/A</v>
      </c>
      <c r="D15" s="36" t="e">
        <f>VLOOKUP(A15,[1]saisie!B$7:AL$26,4,0)</f>
        <v>#N/A</v>
      </c>
      <c r="E15" s="37" t="e">
        <f>VLOOKUP(A15,[1]saisie!B$7:AL$26,5,0)</f>
        <v>#N/A</v>
      </c>
      <c r="F15" s="37" t="e">
        <f>VLOOKUP(A15,[1]saisie!B$7:AL$26,6,0)</f>
        <v>#N/A</v>
      </c>
      <c r="G15" s="37" t="e">
        <f>VLOOKUP(A15,[1]saisie!B$7:AL$26,7,0)</f>
        <v>#N/A</v>
      </c>
      <c r="H15" s="38" t="e">
        <f>VLOOKUP(A15,[1]saisie!B$7:AL$26,8,0)</f>
        <v>#N/A</v>
      </c>
      <c r="I15" s="39" t="e">
        <f>VLOOKUP(A15,[1]saisie!B$7:AL$26,9,0)</f>
        <v>#N/A</v>
      </c>
      <c r="J15" s="36" t="e">
        <f>VLOOKUP(A15,[1]saisie!B$7:AL$26,10,0)</f>
        <v>#N/A</v>
      </c>
      <c r="K15" s="37" t="e">
        <f>VLOOKUP(A15,[1]saisie!B$7:AL$26,11,0)</f>
        <v>#N/A</v>
      </c>
      <c r="L15" s="37" t="e">
        <f>VLOOKUP(A15,[1]saisie!B$7:AL$26,12,0)</f>
        <v>#N/A</v>
      </c>
      <c r="M15" s="37" t="e">
        <f>VLOOKUP(A15,[1]saisie!B$7:AL$26,13,0)</f>
        <v>#N/A</v>
      </c>
      <c r="N15" s="38" t="e">
        <f>VLOOKUP(A15,[1]saisie!B$7:AL$26,14,0)</f>
        <v>#N/A</v>
      </c>
      <c r="O15" s="39" t="e">
        <f>VLOOKUP(A15,[1]saisie!B$7:AL$26,15,0)</f>
        <v>#N/A</v>
      </c>
      <c r="P15" s="36" t="e">
        <f>VLOOKUP(A15,[1]saisie!B$7:AL$26,16,0)</f>
        <v>#N/A</v>
      </c>
      <c r="Q15" s="37" t="e">
        <f>VLOOKUP(A15,[1]saisie!B$7:AL$26,17,0)</f>
        <v>#N/A</v>
      </c>
      <c r="R15" s="37" t="e">
        <f>VLOOKUP(A15,[1]saisie!B$7:AL$26,18,0)</f>
        <v>#N/A</v>
      </c>
      <c r="S15" s="37" t="e">
        <f>VLOOKUP(A15,[1]saisie!B$7:AL$26,19,0)</f>
        <v>#N/A</v>
      </c>
      <c r="T15" s="38" t="e">
        <f>VLOOKUP(A15,[1]saisie!B$7:AL$26,20,0)</f>
        <v>#N/A</v>
      </c>
      <c r="U15" s="39" t="e">
        <f>VLOOKUP(A15,[1]saisie!B$7:AL$26,21,0)</f>
        <v>#N/A</v>
      </c>
      <c r="V15" s="36" t="e">
        <f>VLOOKUP(A15,[1]saisie!B$7:AL$26,22,0)</f>
        <v>#N/A</v>
      </c>
      <c r="W15" s="37" t="e">
        <f>VLOOKUP(A15,[1]saisie!B$7:AL$26,23,0)</f>
        <v>#N/A</v>
      </c>
      <c r="X15" s="37" t="e">
        <f>VLOOKUP(A15,[1]saisie!B$7:AL$26,24,0)</f>
        <v>#N/A</v>
      </c>
      <c r="Y15" s="37" t="e">
        <f>VLOOKUP(A15,[1]saisie!B$7:AL$26,25,0)</f>
        <v>#N/A</v>
      </c>
      <c r="Z15" s="38" t="e">
        <f>VLOOKUP(A15,[1]saisie!B$7:AL$26,26,0)</f>
        <v>#N/A</v>
      </c>
      <c r="AA15" s="39" t="e">
        <f>VLOOKUP(A15,[1]saisie!B$7:AL$26,27,0)</f>
        <v>#N/A</v>
      </c>
      <c r="AB15" s="36" t="e">
        <f>VLOOKUP(A15,[1]saisie!B$7:AL$26,28,0)</f>
        <v>#N/A</v>
      </c>
      <c r="AC15" s="37" t="e">
        <f>VLOOKUP(A15,[1]saisie!B$7:AL$26,29,0)</f>
        <v>#N/A</v>
      </c>
      <c r="AD15" s="37" t="e">
        <f>VLOOKUP(A15,[1]saisie!B$7:AL$26,30,0)</f>
        <v>#N/A</v>
      </c>
      <c r="AE15" s="37" t="e">
        <f>VLOOKUP(A15,[1]saisie!B$7:AL$26,31,0)</f>
        <v>#N/A</v>
      </c>
      <c r="AF15" s="38" t="e">
        <f>VLOOKUP(A15,[1]saisie!B$7:AL$26,32,0)</f>
        <v>#N/A</v>
      </c>
      <c r="AG15" s="39" t="e">
        <f>VLOOKUP(A15,[1]saisie!B$7:AL$26,33,0)</f>
        <v>#N/A</v>
      </c>
      <c r="AH15" s="33" t="e">
        <f>VLOOKUP(A15,[1]saisie!B$7:AL$26,34,0)</f>
        <v>#N/A</v>
      </c>
      <c r="AI15" s="40" t="e">
        <f>VLOOKUP(A15,[1]saisie!B$7:AL$26,35,0)</f>
        <v>#N/A</v>
      </c>
      <c r="AJ15" s="41"/>
    </row>
    <row r="16" spans="1:37" ht="153" customHeight="1">
      <c r="A16" s="33" t="str">
        <f>IF([1]INFO!B8&gt;9,10,"")</f>
        <v/>
      </c>
      <c r="B16" s="34" t="e">
        <f>VLOOKUP(A16,[1]saisie!B$7:AL$26,2,0)</f>
        <v>#N/A</v>
      </c>
      <c r="C16" s="35" t="e">
        <f>VLOOKUP(A16,[1]saisie!B$7:AL$26,3,0)</f>
        <v>#N/A</v>
      </c>
      <c r="D16" s="36" t="e">
        <f>VLOOKUP(A16,[1]saisie!B$7:AL$26,4,0)</f>
        <v>#N/A</v>
      </c>
      <c r="E16" s="37" t="e">
        <f>VLOOKUP(A16,[1]saisie!B$7:AL$26,5,0)</f>
        <v>#N/A</v>
      </c>
      <c r="F16" s="37" t="e">
        <f>VLOOKUP(A16,[1]saisie!B$7:AL$26,6,0)</f>
        <v>#N/A</v>
      </c>
      <c r="G16" s="37" t="e">
        <f>VLOOKUP(A16,[1]saisie!B$7:AL$26,7,0)</f>
        <v>#N/A</v>
      </c>
      <c r="H16" s="38" t="e">
        <f>VLOOKUP(A16,[1]saisie!B$7:AL$26,8,0)</f>
        <v>#N/A</v>
      </c>
      <c r="I16" s="39" t="e">
        <f>VLOOKUP(A16,[1]saisie!B$7:AL$26,9,0)</f>
        <v>#N/A</v>
      </c>
      <c r="J16" s="36" t="e">
        <f>VLOOKUP(A16,[1]saisie!B$7:AL$26,10,0)</f>
        <v>#N/A</v>
      </c>
      <c r="K16" s="37" t="e">
        <f>VLOOKUP(A16,[1]saisie!B$7:AL$26,11,0)</f>
        <v>#N/A</v>
      </c>
      <c r="L16" s="37" t="e">
        <f>VLOOKUP(A16,[1]saisie!B$7:AL$26,12,0)</f>
        <v>#N/A</v>
      </c>
      <c r="M16" s="37" t="e">
        <f>VLOOKUP(A16,[1]saisie!B$7:AL$26,13,0)</f>
        <v>#N/A</v>
      </c>
      <c r="N16" s="38" t="e">
        <f>VLOOKUP(A16,[1]saisie!B$7:AL$26,14,0)</f>
        <v>#N/A</v>
      </c>
      <c r="O16" s="39" t="e">
        <f>VLOOKUP(A16,[1]saisie!B$7:AL$26,15,0)</f>
        <v>#N/A</v>
      </c>
      <c r="P16" s="36" t="e">
        <f>VLOOKUP(A16,[1]saisie!B$7:AL$26,16,0)</f>
        <v>#N/A</v>
      </c>
      <c r="Q16" s="37" t="e">
        <f>VLOOKUP(A16,[1]saisie!B$7:AL$26,17,0)</f>
        <v>#N/A</v>
      </c>
      <c r="R16" s="37" t="e">
        <f>VLOOKUP(A16,[1]saisie!B$7:AL$26,18,0)</f>
        <v>#N/A</v>
      </c>
      <c r="S16" s="37" t="e">
        <f>VLOOKUP(A16,[1]saisie!B$7:AL$26,19,0)</f>
        <v>#N/A</v>
      </c>
      <c r="T16" s="38" t="e">
        <f>VLOOKUP(A16,[1]saisie!B$7:AL$26,20,0)</f>
        <v>#N/A</v>
      </c>
      <c r="U16" s="39" t="e">
        <f>VLOOKUP(A16,[1]saisie!B$7:AL$26,21,0)</f>
        <v>#N/A</v>
      </c>
      <c r="V16" s="36" t="e">
        <f>VLOOKUP(A16,[1]saisie!B$7:AL$26,22,0)</f>
        <v>#N/A</v>
      </c>
      <c r="W16" s="37" t="e">
        <f>VLOOKUP(A16,[1]saisie!B$7:AL$26,23,0)</f>
        <v>#N/A</v>
      </c>
      <c r="X16" s="37" t="e">
        <f>VLOOKUP(A16,[1]saisie!B$7:AL$26,24,0)</f>
        <v>#N/A</v>
      </c>
      <c r="Y16" s="37" t="e">
        <f>VLOOKUP(A16,[1]saisie!B$7:AL$26,25,0)</f>
        <v>#N/A</v>
      </c>
      <c r="Z16" s="38" t="e">
        <f>VLOOKUP(A16,[1]saisie!B$7:AL$26,26,0)</f>
        <v>#N/A</v>
      </c>
      <c r="AA16" s="39" t="e">
        <f>VLOOKUP(A16,[1]saisie!B$7:AL$26,27,0)</f>
        <v>#N/A</v>
      </c>
      <c r="AB16" s="36" t="e">
        <f>VLOOKUP(A16,[1]saisie!B$7:AL$26,28,0)</f>
        <v>#N/A</v>
      </c>
      <c r="AC16" s="37" t="e">
        <f>VLOOKUP(A16,[1]saisie!B$7:AL$26,29,0)</f>
        <v>#N/A</v>
      </c>
      <c r="AD16" s="37" t="e">
        <f>VLOOKUP(A16,[1]saisie!B$7:AL$26,30,0)</f>
        <v>#N/A</v>
      </c>
      <c r="AE16" s="37" t="e">
        <f>VLOOKUP(A16,[1]saisie!B$7:AL$26,31,0)</f>
        <v>#N/A</v>
      </c>
      <c r="AF16" s="38" t="e">
        <f>VLOOKUP(A16,[1]saisie!B$7:AL$26,32,0)</f>
        <v>#N/A</v>
      </c>
      <c r="AG16" s="39" t="e">
        <f>VLOOKUP(A16,[1]saisie!B$7:AL$26,33,0)</f>
        <v>#N/A</v>
      </c>
      <c r="AH16" s="33" t="e">
        <f>VLOOKUP(A16,[1]saisie!B$7:AL$26,34,0)</f>
        <v>#N/A</v>
      </c>
      <c r="AI16" s="40" t="e">
        <f>VLOOKUP(A16,[1]saisie!B$7:AL$26,35,0)</f>
        <v>#N/A</v>
      </c>
      <c r="AJ16" s="41"/>
    </row>
    <row r="17" spans="1:36" ht="153" customHeight="1">
      <c r="A17" s="33" t="str">
        <f>IF([1]INFO!B8&gt;10,11,"")</f>
        <v/>
      </c>
      <c r="B17" s="34" t="e">
        <f>VLOOKUP(A17,[1]saisie!B$7:AL$26,2,0)</f>
        <v>#N/A</v>
      </c>
      <c r="C17" s="35" t="e">
        <f>VLOOKUP(A17,[1]saisie!B$7:AL$26,3,0)</f>
        <v>#N/A</v>
      </c>
      <c r="D17" s="36" t="e">
        <f>VLOOKUP(A17,[1]saisie!B$7:AL$26,4,0)</f>
        <v>#N/A</v>
      </c>
      <c r="E17" s="37" t="e">
        <f>VLOOKUP(A17,[1]saisie!B$7:AL$26,5,0)</f>
        <v>#N/A</v>
      </c>
      <c r="F17" s="37" t="e">
        <f>VLOOKUP(A17,[1]saisie!B$7:AL$26,6,0)</f>
        <v>#N/A</v>
      </c>
      <c r="G17" s="37" t="e">
        <f>VLOOKUP(A17,[1]saisie!B$7:AL$26,7,0)</f>
        <v>#N/A</v>
      </c>
      <c r="H17" s="38" t="e">
        <f>VLOOKUP(A17,[1]saisie!B$7:AL$26,8,0)</f>
        <v>#N/A</v>
      </c>
      <c r="I17" s="39" t="e">
        <f>VLOOKUP(A17,[1]saisie!B$7:AL$26,9,0)</f>
        <v>#N/A</v>
      </c>
      <c r="J17" s="36" t="e">
        <f>VLOOKUP(A17,[1]saisie!B$7:AL$26,10,0)</f>
        <v>#N/A</v>
      </c>
      <c r="K17" s="37" t="e">
        <f>VLOOKUP(A17,[1]saisie!B$7:AL$26,11,0)</f>
        <v>#N/A</v>
      </c>
      <c r="L17" s="37" t="e">
        <f>VLOOKUP(A17,[1]saisie!B$7:AL$26,12,0)</f>
        <v>#N/A</v>
      </c>
      <c r="M17" s="37" t="e">
        <f>VLOOKUP(A17,[1]saisie!B$7:AL$26,13,0)</f>
        <v>#N/A</v>
      </c>
      <c r="N17" s="38" t="e">
        <f>VLOOKUP(A17,[1]saisie!B$7:AL$26,14,0)</f>
        <v>#N/A</v>
      </c>
      <c r="O17" s="39" t="e">
        <f>VLOOKUP(A17,[1]saisie!B$7:AL$26,15,0)</f>
        <v>#N/A</v>
      </c>
      <c r="P17" s="36" t="e">
        <f>VLOOKUP(A17,[1]saisie!B$7:AL$26,16,0)</f>
        <v>#N/A</v>
      </c>
      <c r="Q17" s="37" t="e">
        <f>VLOOKUP(A17,[1]saisie!B$7:AL$26,17,0)</f>
        <v>#N/A</v>
      </c>
      <c r="R17" s="37" t="e">
        <f>VLOOKUP(A17,[1]saisie!B$7:AL$26,18,0)</f>
        <v>#N/A</v>
      </c>
      <c r="S17" s="37" t="e">
        <f>VLOOKUP(A17,[1]saisie!B$7:AL$26,19,0)</f>
        <v>#N/A</v>
      </c>
      <c r="T17" s="38" t="e">
        <f>VLOOKUP(A17,[1]saisie!B$7:AL$26,20,0)</f>
        <v>#N/A</v>
      </c>
      <c r="U17" s="39" t="e">
        <f>VLOOKUP(A17,[1]saisie!B$7:AL$26,21,0)</f>
        <v>#N/A</v>
      </c>
      <c r="V17" s="36" t="e">
        <f>VLOOKUP(A17,[1]saisie!B$7:AL$26,22,0)</f>
        <v>#N/A</v>
      </c>
      <c r="W17" s="37" t="e">
        <f>VLOOKUP(A17,[1]saisie!B$7:AL$26,23,0)</f>
        <v>#N/A</v>
      </c>
      <c r="X17" s="37" t="e">
        <f>VLOOKUP(A17,[1]saisie!B$7:AL$26,24,0)</f>
        <v>#N/A</v>
      </c>
      <c r="Y17" s="37" t="e">
        <f>VLOOKUP(A17,[1]saisie!B$7:AL$26,25,0)</f>
        <v>#N/A</v>
      </c>
      <c r="Z17" s="38" t="e">
        <f>VLOOKUP(A17,[1]saisie!B$7:AL$26,26,0)</f>
        <v>#N/A</v>
      </c>
      <c r="AA17" s="39" t="e">
        <f>VLOOKUP(A17,[1]saisie!B$7:AL$26,27,0)</f>
        <v>#N/A</v>
      </c>
      <c r="AB17" s="36" t="e">
        <f>VLOOKUP(A17,[1]saisie!B$7:AL$26,28,0)</f>
        <v>#N/A</v>
      </c>
      <c r="AC17" s="37" t="e">
        <f>VLOOKUP(A17,[1]saisie!B$7:AL$26,29,0)</f>
        <v>#N/A</v>
      </c>
      <c r="AD17" s="37" t="e">
        <f>VLOOKUP(A17,[1]saisie!B$7:AL$26,30,0)</f>
        <v>#N/A</v>
      </c>
      <c r="AE17" s="37" t="e">
        <f>VLOOKUP(A17,[1]saisie!B$7:AL$26,31,0)</f>
        <v>#N/A</v>
      </c>
      <c r="AF17" s="38" t="e">
        <f>VLOOKUP(A17,[1]saisie!B$7:AL$26,32,0)</f>
        <v>#N/A</v>
      </c>
      <c r="AG17" s="39" t="e">
        <f>VLOOKUP(A17,[1]saisie!B$7:AL$26,33,0)</f>
        <v>#N/A</v>
      </c>
      <c r="AH17" s="33" t="e">
        <f>VLOOKUP(A17,[1]saisie!B$7:AL$26,34,0)</f>
        <v>#N/A</v>
      </c>
      <c r="AI17" s="40" t="e">
        <f>VLOOKUP(A17,[1]saisie!B$7:AL$26,35,0)</f>
        <v>#N/A</v>
      </c>
      <c r="AJ17" s="41"/>
    </row>
    <row r="18" spans="1:36" ht="153" customHeight="1">
      <c r="A18" s="33" t="str">
        <f>IF([1]INFO!B8&gt;11,12,"")</f>
        <v/>
      </c>
      <c r="B18" s="34" t="e">
        <f>VLOOKUP(A18,[1]saisie!B$7:AL$26,2,0)</f>
        <v>#N/A</v>
      </c>
      <c r="C18" s="35" t="e">
        <f>VLOOKUP(A18,[1]saisie!B$7:AL$26,3,0)</f>
        <v>#N/A</v>
      </c>
      <c r="D18" s="36" t="e">
        <f>VLOOKUP(A18,[1]saisie!B$7:AL$26,4,0)</f>
        <v>#N/A</v>
      </c>
      <c r="E18" s="37" t="e">
        <f>VLOOKUP(A18,[1]saisie!B$7:AL$26,5,0)</f>
        <v>#N/A</v>
      </c>
      <c r="F18" s="37" t="e">
        <f>VLOOKUP(A18,[1]saisie!B$7:AL$26,6,0)</f>
        <v>#N/A</v>
      </c>
      <c r="G18" s="37" t="e">
        <f>VLOOKUP(A18,[1]saisie!B$7:AL$26,7,0)</f>
        <v>#N/A</v>
      </c>
      <c r="H18" s="38" t="e">
        <f>VLOOKUP(A18,[1]saisie!B$7:AL$26,8,0)</f>
        <v>#N/A</v>
      </c>
      <c r="I18" s="39" t="e">
        <f>VLOOKUP(A18,[1]saisie!B$7:AL$26,9,0)</f>
        <v>#N/A</v>
      </c>
      <c r="J18" s="36" t="e">
        <f>VLOOKUP(A18,[1]saisie!B$7:AL$26,10,0)</f>
        <v>#N/A</v>
      </c>
      <c r="K18" s="37" t="e">
        <f>VLOOKUP(A18,[1]saisie!B$7:AL$26,11,0)</f>
        <v>#N/A</v>
      </c>
      <c r="L18" s="37" t="e">
        <f>VLOOKUP(A18,[1]saisie!B$7:AL$26,12,0)</f>
        <v>#N/A</v>
      </c>
      <c r="M18" s="37" t="e">
        <f>VLOOKUP(A18,[1]saisie!B$7:AL$26,13,0)</f>
        <v>#N/A</v>
      </c>
      <c r="N18" s="38" t="e">
        <f>VLOOKUP(A18,[1]saisie!B$7:AL$26,14,0)</f>
        <v>#N/A</v>
      </c>
      <c r="O18" s="39" t="e">
        <f>VLOOKUP(A18,[1]saisie!B$7:AL$26,15,0)</f>
        <v>#N/A</v>
      </c>
      <c r="P18" s="36" t="e">
        <f>VLOOKUP(A18,[1]saisie!B$7:AL$26,16,0)</f>
        <v>#N/A</v>
      </c>
      <c r="Q18" s="37" t="e">
        <f>VLOOKUP(A18,[1]saisie!B$7:AL$26,17,0)</f>
        <v>#N/A</v>
      </c>
      <c r="R18" s="37" t="e">
        <f>VLOOKUP(A18,[1]saisie!B$7:AL$26,18,0)</f>
        <v>#N/A</v>
      </c>
      <c r="S18" s="37" t="e">
        <f>VLOOKUP(A18,[1]saisie!B$7:AL$26,19,0)</f>
        <v>#N/A</v>
      </c>
      <c r="T18" s="38" t="e">
        <f>VLOOKUP(A18,[1]saisie!B$7:AL$26,20,0)</f>
        <v>#N/A</v>
      </c>
      <c r="U18" s="39" t="e">
        <f>VLOOKUP(A18,[1]saisie!B$7:AL$26,21,0)</f>
        <v>#N/A</v>
      </c>
      <c r="V18" s="36" t="e">
        <f>VLOOKUP(A18,[1]saisie!B$7:AL$26,22,0)</f>
        <v>#N/A</v>
      </c>
      <c r="W18" s="37" t="e">
        <f>VLOOKUP(A18,[1]saisie!B$7:AL$26,23,0)</f>
        <v>#N/A</v>
      </c>
      <c r="X18" s="37" t="e">
        <f>VLOOKUP(A18,[1]saisie!B$7:AL$26,24,0)</f>
        <v>#N/A</v>
      </c>
      <c r="Y18" s="37" t="e">
        <f>VLOOKUP(A18,[1]saisie!B$7:AL$26,25,0)</f>
        <v>#N/A</v>
      </c>
      <c r="Z18" s="38" t="e">
        <f>VLOOKUP(A18,[1]saisie!B$7:AL$26,26,0)</f>
        <v>#N/A</v>
      </c>
      <c r="AA18" s="39" t="e">
        <f>VLOOKUP(A18,[1]saisie!B$7:AL$26,27,0)</f>
        <v>#N/A</v>
      </c>
      <c r="AB18" s="36" t="e">
        <f>VLOOKUP(A18,[1]saisie!B$7:AL$26,28,0)</f>
        <v>#N/A</v>
      </c>
      <c r="AC18" s="37" t="e">
        <f>VLOOKUP(A18,[1]saisie!B$7:AL$26,29,0)</f>
        <v>#N/A</v>
      </c>
      <c r="AD18" s="37" t="e">
        <f>VLOOKUP(A18,[1]saisie!B$7:AL$26,30,0)</f>
        <v>#N/A</v>
      </c>
      <c r="AE18" s="37" t="e">
        <f>VLOOKUP(A18,[1]saisie!B$7:AL$26,31,0)</f>
        <v>#N/A</v>
      </c>
      <c r="AF18" s="38" t="e">
        <f>VLOOKUP(A18,[1]saisie!B$7:AL$26,32,0)</f>
        <v>#N/A</v>
      </c>
      <c r="AG18" s="39" t="e">
        <f>VLOOKUP(A18,[1]saisie!B$7:AL$26,33,0)</f>
        <v>#N/A</v>
      </c>
      <c r="AH18" s="33" t="e">
        <f>VLOOKUP(A18,[1]saisie!B$7:AL$26,34,0)</f>
        <v>#N/A</v>
      </c>
      <c r="AI18" s="40" t="e">
        <f>VLOOKUP(A18,[1]saisie!B$7:AL$26,35,0)</f>
        <v>#N/A</v>
      </c>
      <c r="AJ18" s="41"/>
    </row>
    <row r="19" spans="1:36" ht="153" customHeight="1">
      <c r="A19" s="33" t="str">
        <f>IF([1]INFO!B8&gt;12,13,"")</f>
        <v/>
      </c>
      <c r="B19" s="34" t="e">
        <f>VLOOKUP(A19,[1]saisie!B$7:AL$26,2,0)</f>
        <v>#N/A</v>
      </c>
      <c r="C19" s="35" t="e">
        <f>VLOOKUP(A19,[1]saisie!B$7:AL$26,3,0)</f>
        <v>#N/A</v>
      </c>
      <c r="D19" s="36" t="e">
        <f>VLOOKUP(A19,[1]saisie!B$7:AL$26,4,0)</f>
        <v>#N/A</v>
      </c>
      <c r="E19" s="37" t="e">
        <f>VLOOKUP(A19,[1]saisie!B$7:AL$26,5,0)</f>
        <v>#N/A</v>
      </c>
      <c r="F19" s="37" t="e">
        <f>VLOOKUP(A19,[1]saisie!B$7:AL$26,6,0)</f>
        <v>#N/A</v>
      </c>
      <c r="G19" s="37" t="e">
        <f>VLOOKUP(A19,[1]saisie!B$7:AL$26,7,0)</f>
        <v>#N/A</v>
      </c>
      <c r="H19" s="38" t="e">
        <f>VLOOKUP(A19,[1]saisie!B$7:AL$26,8,0)</f>
        <v>#N/A</v>
      </c>
      <c r="I19" s="39" t="e">
        <f>VLOOKUP(A19,[1]saisie!B$7:AL$26,9,0)</f>
        <v>#N/A</v>
      </c>
      <c r="J19" s="36" t="e">
        <f>VLOOKUP(A19,[1]saisie!B$7:AL$26,10,0)</f>
        <v>#N/A</v>
      </c>
      <c r="K19" s="37" t="e">
        <f>VLOOKUP(A19,[1]saisie!B$7:AL$26,11,0)</f>
        <v>#N/A</v>
      </c>
      <c r="L19" s="37" t="e">
        <f>VLOOKUP(A19,[1]saisie!B$7:AL$26,12,0)</f>
        <v>#N/A</v>
      </c>
      <c r="M19" s="37" t="e">
        <f>VLOOKUP(A19,[1]saisie!B$7:AL$26,13,0)</f>
        <v>#N/A</v>
      </c>
      <c r="N19" s="38" t="e">
        <f>VLOOKUP(A19,[1]saisie!B$7:AL$26,14,0)</f>
        <v>#N/A</v>
      </c>
      <c r="O19" s="39" t="e">
        <f>VLOOKUP(A19,[1]saisie!B$7:AL$26,15,0)</f>
        <v>#N/A</v>
      </c>
      <c r="P19" s="36" t="e">
        <f>VLOOKUP(A19,[1]saisie!B$7:AL$26,16,0)</f>
        <v>#N/A</v>
      </c>
      <c r="Q19" s="37" t="e">
        <f>VLOOKUP(A19,[1]saisie!B$7:AL$26,17,0)</f>
        <v>#N/A</v>
      </c>
      <c r="R19" s="37" t="e">
        <f>VLOOKUP(A19,[1]saisie!B$7:AL$26,18,0)</f>
        <v>#N/A</v>
      </c>
      <c r="S19" s="37" t="e">
        <f>VLOOKUP(A19,[1]saisie!B$7:AL$26,19,0)</f>
        <v>#N/A</v>
      </c>
      <c r="T19" s="38" t="e">
        <f>VLOOKUP(A19,[1]saisie!B$7:AL$26,20,0)</f>
        <v>#N/A</v>
      </c>
      <c r="U19" s="39" t="e">
        <f>VLOOKUP(A19,[1]saisie!B$7:AL$26,21,0)</f>
        <v>#N/A</v>
      </c>
      <c r="V19" s="36" t="e">
        <f>VLOOKUP(A19,[1]saisie!B$7:AL$26,22,0)</f>
        <v>#N/A</v>
      </c>
      <c r="W19" s="37" t="e">
        <f>VLOOKUP(A19,[1]saisie!B$7:AL$26,23,0)</f>
        <v>#N/A</v>
      </c>
      <c r="X19" s="37" t="e">
        <f>VLOOKUP(A19,[1]saisie!B$7:AL$26,24,0)</f>
        <v>#N/A</v>
      </c>
      <c r="Y19" s="37" t="e">
        <f>VLOOKUP(A19,[1]saisie!B$7:AL$26,25,0)</f>
        <v>#N/A</v>
      </c>
      <c r="Z19" s="38" t="e">
        <f>VLOOKUP(A19,[1]saisie!B$7:AL$26,26,0)</f>
        <v>#N/A</v>
      </c>
      <c r="AA19" s="39" t="e">
        <f>VLOOKUP(A19,[1]saisie!B$7:AL$26,27,0)</f>
        <v>#N/A</v>
      </c>
      <c r="AB19" s="36" t="e">
        <f>VLOOKUP(A19,[1]saisie!B$7:AL$26,28,0)</f>
        <v>#N/A</v>
      </c>
      <c r="AC19" s="37" t="e">
        <f>VLOOKUP(A19,[1]saisie!B$7:AL$26,29,0)</f>
        <v>#N/A</v>
      </c>
      <c r="AD19" s="37" t="e">
        <f>VLOOKUP(A19,[1]saisie!B$7:AL$26,30,0)</f>
        <v>#N/A</v>
      </c>
      <c r="AE19" s="37" t="e">
        <f>VLOOKUP(A19,[1]saisie!B$7:AL$26,31,0)</f>
        <v>#N/A</v>
      </c>
      <c r="AF19" s="38" t="e">
        <f>VLOOKUP(A19,[1]saisie!B$7:AL$26,32,0)</f>
        <v>#N/A</v>
      </c>
      <c r="AG19" s="39" t="e">
        <f>VLOOKUP(A19,[1]saisie!B$7:AL$26,33,0)</f>
        <v>#N/A</v>
      </c>
      <c r="AH19" s="33" t="e">
        <f>VLOOKUP(A19,[1]saisie!B$7:AL$26,34,0)</f>
        <v>#N/A</v>
      </c>
      <c r="AI19" s="40" t="e">
        <f>VLOOKUP(A19,[1]saisie!B$7:AL$26,35,0)</f>
        <v>#N/A</v>
      </c>
      <c r="AJ19" s="41"/>
    </row>
    <row r="20" spans="1:36" ht="153" customHeight="1">
      <c r="A20" s="33" t="str">
        <f>IF([1]INFO!B8&gt;13,14,"")</f>
        <v/>
      </c>
      <c r="B20" s="34" t="e">
        <f>VLOOKUP(A20,[1]saisie!B$7:AL$26,2,0)</f>
        <v>#N/A</v>
      </c>
      <c r="C20" s="35" t="e">
        <f>VLOOKUP(A20,[1]saisie!B$7:AL$26,3,0)</f>
        <v>#N/A</v>
      </c>
      <c r="D20" s="36" t="e">
        <f>VLOOKUP(A20,[1]saisie!B$7:AL$26,4,0)</f>
        <v>#N/A</v>
      </c>
      <c r="E20" s="37" t="e">
        <f>VLOOKUP(A20,[1]saisie!B$7:AL$26,5,0)</f>
        <v>#N/A</v>
      </c>
      <c r="F20" s="37" t="e">
        <f>VLOOKUP(A20,[1]saisie!B$7:AL$26,6,0)</f>
        <v>#N/A</v>
      </c>
      <c r="G20" s="37" t="e">
        <f>VLOOKUP(A20,[1]saisie!B$7:AL$26,7,0)</f>
        <v>#N/A</v>
      </c>
      <c r="H20" s="38" t="e">
        <f>VLOOKUP(A20,[1]saisie!B$7:AL$26,8,0)</f>
        <v>#N/A</v>
      </c>
      <c r="I20" s="39" t="e">
        <f>VLOOKUP(A20,[1]saisie!B$7:AL$26,9,0)</f>
        <v>#N/A</v>
      </c>
      <c r="J20" s="36" t="e">
        <f>VLOOKUP(A20,[1]saisie!B$7:AL$26,10,0)</f>
        <v>#N/A</v>
      </c>
      <c r="K20" s="37" t="e">
        <f>VLOOKUP(A20,[1]saisie!B$7:AL$26,11,0)</f>
        <v>#N/A</v>
      </c>
      <c r="L20" s="37" t="e">
        <f>VLOOKUP(A20,[1]saisie!B$7:AL$26,12,0)</f>
        <v>#N/A</v>
      </c>
      <c r="M20" s="37" t="e">
        <f>VLOOKUP(A20,[1]saisie!B$7:AL$26,13,0)</f>
        <v>#N/A</v>
      </c>
      <c r="N20" s="38" t="e">
        <f>VLOOKUP(A20,[1]saisie!B$7:AL$26,14,0)</f>
        <v>#N/A</v>
      </c>
      <c r="O20" s="39" t="e">
        <f>VLOOKUP(A20,[1]saisie!B$7:AL$26,15,0)</f>
        <v>#N/A</v>
      </c>
      <c r="P20" s="36" t="e">
        <f>VLOOKUP(A20,[1]saisie!B$7:AL$26,16,0)</f>
        <v>#N/A</v>
      </c>
      <c r="Q20" s="37" t="e">
        <f>VLOOKUP(A20,[1]saisie!B$7:AL$26,17,0)</f>
        <v>#N/A</v>
      </c>
      <c r="R20" s="37" t="e">
        <f>VLOOKUP(A20,[1]saisie!B$7:AL$26,18,0)</f>
        <v>#N/A</v>
      </c>
      <c r="S20" s="37" t="e">
        <f>VLOOKUP(A20,[1]saisie!B$7:AL$26,19,0)</f>
        <v>#N/A</v>
      </c>
      <c r="T20" s="38" t="e">
        <f>VLOOKUP(A20,[1]saisie!B$7:AL$26,20,0)</f>
        <v>#N/A</v>
      </c>
      <c r="U20" s="39" t="e">
        <f>VLOOKUP(A20,[1]saisie!B$7:AL$26,21,0)</f>
        <v>#N/A</v>
      </c>
      <c r="V20" s="36" t="e">
        <f>VLOOKUP(A20,[1]saisie!B$7:AL$26,22,0)</f>
        <v>#N/A</v>
      </c>
      <c r="W20" s="37" t="e">
        <f>VLOOKUP(A20,[1]saisie!B$7:AL$26,23,0)</f>
        <v>#N/A</v>
      </c>
      <c r="X20" s="37" t="e">
        <f>VLOOKUP(A20,[1]saisie!B$7:AL$26,24,0)</f>
        <v>#N/A</v>
      </c>
      <c r="Y20" s="37" t="e">
        <f>VLOOKUP(A20,[1]saisie!B$7:AL$26,25,0)</f>
        <v>#N/A</v>
      </c>
      <c r="Z20" s="38" t="e">
        <f>VLOOKUP(A20,[1]saisie!B$7:AL$26,26,0)</f>
        <v>#N/A</v>
      </c>
      <c r="AA20" s="39" t="e">
        <f>VLOOKUP(A20,[1]saisie!B$7:AL$26,27,0)</f>
        <v>#N/A</v>
      </c>
      <c r="AB20" s="36" t="e">
        <f>VLOOKUP(A20,[1]saisie!B$7:AL$26,28,0)</f>
        <v>#N/A</v>
      </c>
      <c r="AC20" s="37" t="e">
        <f>VLOOKUP(A20,[1]saisie!B$7:AL$26,29,0)</f>
        <v>#N/A</v>
      </c>
      <c r="AD20" s="37" t="e">
        <f>VLOOKUP(A20,[1]saisie!B$7:AL$26,30,0)</f>
        <v>#N/A</v>
      </c>
      <c r="AE20" s="37" t="e">
        <f>VLOOKUP(A20,[1]saisie!B$7:AL$26,31,0)</f>
        <v>#N/A</v>
      </c>
      <c r="AF20" s="38" t="e">
        <f>VLOOKUP(A20,[1]saisie!B$7:AL$26,32,0)</f>
        <v>#N/A</v>
      </c>
      <c r="AG20" s="39" t="e">
        <f>VLOOKUP(A20,[1]saisie!B$7:AL$26,33,0)</f>
        <v>#N/A</v>
      </c>
      <c r="AH20" s="33" t="e">
        <f>VLOOKUP(A20,[1]saisie!B$7:AL$26,34,0)</f>
        <v>#N/A</v>
      </c>
      <c r="AI20" s="40" t="e">
        <f>VLOOKUP(A20,[1]saisie!B$7:AL$26,35,0)</f>
        <v>#N/A</v>
      </c>
      <c r="AJ20" s="41"/>
    </row>
    <row r="21" spans="1:36" ht="153" customHeight="1">
      <c r="A21" s="33" t="str">
        <f>IF([1]INFO!B8&gt;14,15,"")</f>
        <v/>
      </c>
      <c r="B21" s="34" t="e">
        <f>VLOOKUP(A21,[1]saisie!B$7:AL$26,2,0)</f>
        <v>#N/A</v>
      </c>
      <c r="C21" s="35" t="e">
        <f>VLOOKUP(A21,[1]saisie!B$7:AL$26,3,0)</f>
        <v>#N/A</v>
      </c>
      <c r="D21" s="36" t="e">
        <f>VLOOKUP(A21,[1]saisie!B$7:AL$26,4,0)</f>
        <v>#N/A</v>
      </c>
      <c r="E21" s="37" t="e">
        <f>VLOOKUP(A21,[1]saisie!B$7:AL$26,5,0)</f>
        <v>#N/A</v>
      </c>
      <c r="F21" s="37" t="e">
        <f>VLOOKUP(A21,[1]saisie!B$7:AL$26,6,0)</f>
        <v>#N/A</v>
      </c>
      <c r="G21" s="37" t="e">
        <f>VLOOKUP(A21,[1]saisie!B$7:AL$26,7,0)</f>
        <v>#N/A</v>
      </c>
      <c r="H21" s="38" t="e">
        <f>VLOOKUP(A21,[1]saisie!B$7:AL$26,8,0)</f>
        <v>#N/A</v>
      </c>
      <c r="I21" s="39" t="e">
        <f>VLOOKUP(A21,[1]saisie!B$7:AL$26,9,0)</f>
        <v>#N/A</v>
      </c>
      <c r="J21" s="36" t="e">
        <f>VLOOKUP(A21,[1]saisie!B$7:AL$26,10,0)</f>
        <v>#N/A</v>
      </c>
      <c r="K21" s="37" t="e">
        <f>VLOOKUP(A21,[1]saisie!B$7:AL$26,11,0)</f>
        <v>#N/A</v>
      </c>
      <c r="L21" s="37" t="e">
        <f>VLOOKUP(A21,[1]saisie!B$7:AL$26,12,0)</f>
        <v>#N/A</v>
      </c>
      <c r="M21" s="37" t="e">
        <f>VLOOKUP(A21,[1]saisie!B$7:AL$26,13,0)</f>
        <v>#N/A</v>
      </c>
      <c r="N21" s="38" t="e">
        <f>VLOOKUP(A21,[1]saisie!B$7:AL$26,14,0)</f>
        <v>#N/A</v>
      </c>
      <c r="O21" s="39" t="e">
        <f>VLOOKUP(A21,[1]saisie!B$7:AL$26,15,0)</f>
        <v>#N/A</v>
      </c>
      <c r="P21" s="36" t="e">
        <f>VLOOKUP(A21,[1]saisie!B$7:AL$26,16,0)</f>
        <v>#N/A</v>
      </c>
      <c r="Q21" s="37" t="e">
        <f>VLOOKUP(A21,[1]saisie!B$7:AL$26,17,0)</f>
        <v>#N/A</v>
      </c>
      <c r="R21" s="37" t="e">
        <f>VLOOKUP(A21,[1]saisie!B$7:AL$26,18,0)</f>
        <v>#N/A</v>
      </c>
      <c r="S21" s="37" t="e">
        <f>VLOOKUP(A21,[1]saisie!B$7:AL$26,19,0)</f>
        <v>#N/A</v>
      </c>
      <c r="T21" s="38" t="e">
        <f>VLOOKUP(A21,[1]saisie!B$7:AL$26,20,0)</f>
        <v>#N/A</v>
      </c>
      <c r="U21" s="39" t="e">
        <f>VLOOKUP(A21,[1]saisie!B$7:AL$26,21,0)</f>
        <v>#N/A</v>
      </c>
      <c r="V21" s="36" t="e">
        <f>VLOOKUP(A21,[1]saisie!B$7:AL$26,22,0)</f>
        <v>#N/A</v>
      </c>
      <c r="W21" s="37" t="e">
        <f>VLOOKUP(A21,[1]saisie!B$7:AL$26,23,0)</f>
        <v>#N/A</v>
      </c>
      <c r="X21" s="37" t="e">
        <f>VLOOKUP(A21,[1]saisie!B$7:AL$26,24,0)</f>
        <v>#N/A</v>
      </c>
      <c r="Y21" s="37" t="e">
        <f>VLOOKUP(A21,[1]saisie!B$7:AL$26,25,0)</f>
        <v>#N/A</v>
      </c>
      <c r="Z21" s="38" t="e">
        <f>VLOOKUP(A21,[1]saisie!B$7:AL$26,26,0)</f>
        <v>#N/A</v>
      </c>
      <c r="AA21" s="39" t="e">
        <f>VLOOKUP(A21,[1]saisie!B$7:AL$26,27,0)</f>
        <v>#N/A</v>
      </c>
      <c r="AB21" s="36" t="e">
        <f>VLOOKUP(A21,[1]saisie!B$7:AL$26,28,0)</f>
        <v>#N/A</v>
      </c>
      <c r="AC21" s="37" t="e">
        <f>VLOOKUP(A21,[1]saisie!B$7:AL$26,29,0)</f>
        <v>#N/A</v>
      </c>
      <c r="AD21" s="37" t="e">
        <f>VLOOKUP(A21,[1]saisie!B$7:AL$26,30,0)</f>
        <v>#N/A</v>
      </c>
      <c r="AE21" s="37" t="e">
        <f>VLOOKUP(A21,[1]saisie!B$7:AL$26,31,0)</f>
        <v>#N/A</v>
      </c>
      <c r="AF21" s="38" t="e">
        <f>VLOOKUP(A21,[1]saisie!B$7:AL$26,32,0)</f>
        <v>#N/A</v>
      </c>
      <c r="AG21" s="39" t="e">
        <f>VLOOKUP(A21,[1]saisie!B$7:AL$26,33,0)</f>
        <v>#N/A</v>
      </c>
      <c r="AH21" s="33" t="e">
        <f>VLOOKUP(A21,[1]saisie!B$7:AL$26,34,0)</f>
        <v>#N/A</v>
      </c>
      <c r="AI21" s="40" t="e">
        <f>VLOOKUP(A21,[1]saisie!B$7:AL$26,35,0)</f>
        <v>#N/A</v>
      </c>
      <c r="AJ21" s="41"/>
    </row>
    <row r="22" spans="1:36" ht="153" customHeight="1">
      <c r="A22" s="33" t="str">
        <f>IF([1]INFO!B8&gt;15,16,"")</f>
        <v/>
      </c>
      <c r="B22" s="34" t="e">
        <f>VLOOKUP(A22,[1]saisie!B$7:AL$26,2,0)</f>
        <v>#N/A</v>
      </c>
      <c r="C22" s="35" t="e">
        <f>VLOOKUP(A22,[1]saisie!B$7:AL$26,3,0)</f>
        <v>#N/A</v>
      </c>
      <c r="D22" s="36" t="e">
        <f>VLOOKUP(A22,[1]saisie!B$7:AL$26,4,0)</f>
        <v>#N/A</v>
      </c>
      <c r="E22" s="37" t="e">
        <f>VLOOKUP(A22,[1]saisie!B$7:AL$26,5,0)</f>
        <v>#N/A</v>
      </c>
      <c r="F22" s="37" t="e">
        <f>VLOOKUP(A22,[1]saisie!B$7:AL$26,6,0)</f>
        <v>#N/A</v>
      </c>
      <c r="G22" s="37" t="e">
        <f>VLOOKUP(A22,[1]saisie!B$7:AL$26,7,0)</f>
        <v>#N/A</v>
      </c>
      <c r="H22" s="38" t="e">
        <f>VLOOKUP(A22,[1]saisie!B$7:AL$26,8,0)</f>
        <v>#N/A</v>
      </c>
      <c r="I22" s="39" t="e">
        <f>VLOOKUP(A22,[1]saisie!B$7:AL$26,9,0)</f>
        <v>#N/A</v>
      </c>
      <c r="J22" s="36" t="e">
        <f>VLOOKUP(A22,[1]saisie!B$7:AL$26,10,0)</f>
        <v>#N/A</v>
      </c>
      <c r="K22" s="37" t="e">
        <f>VLOOKUP(A22,[1]saisie!B$7:AL$26,11,0)</f>
        <v>#N/A</v>
      </c>
      <c r="L22" s="37" t="e">
        <f>VLOOKUP(A22,[1]saisie!B$7:AL$26,12,0)</f>
        <v>#N/A</v>
      </c>
      <c r="M22" s="37" t="e">
        <f>VLOOKUP(A22,[1]saisie!B$7:AL$26,13,0)</f>
        <v>#N/A</v>
      </c>
      <c r="N22" s="38" t="e">
        <f>VLOOKUP(A22,[1]saisie!B$7:AL$26,14,0)</f>
        <v>#N/A</v>
      </c>
      <c r="O22" s="39" t="e">
        <f>VLOOKUP(A22,[1]saisie!B$7:AL$26,15,0)</f>
        <v>#N/A</v>
      </c>
      <c r="P22" s="36" t="e">
        <f>VLOOKUP(A22,[1]saisie!B$7:AL$26,16,0)</f>
        <v>#N/A</v>
      </c>
      <c r="Q22" s="37" t="e">
        <f>VLOOKUP(A22,[1]saisie!B$7:AL$26,17,0)</f>
        <v>#N/A</v>
      </c>
      <c r="R22" s="37" t="e">
        <f>VLOOKUP(A22,[1]saisie!B$7:AL$26,18,0)</f>
        <v>#N/A</v>
      </c>
      <c r="S22" s="37" t="e">
        <f>VLOOKUP(A22,[1]saisie!B$7:AL$26,19,0)</f>
        <v>#N/A</v>
      </c>
      <c r="T22" s="38" t="e">
        <f>VLOOKUP(A22,[1]saisie!B$7:AL$26,20,0)</f>
        <v>#N/A</v>
      </c>
      <c r="U22" s="39" t="e">
        <f>VLOOKUP(A22,[1]saisie!B$7:AL$26,21,0)</f>
        <v>#N/A</v>
      </c>
      <c r="V22" s="36" t="e">
        <f>VLOOKUP(A22,[1]saisie!B$7:AL$26,22,0)</f>
        <v>#N/A</v>
      </c>
      <c r="W22" s="37" t="e">
        <f>VLOOKUP(A22,[1]saisie!B$7:AL$26,23,0)</f>
        <v>#N/A</v>
      </c>
      <c r="X22" s="37" t="e">
        <f>VLOOKUP(A22,[1]saisie!B$7:AL$26,24,0)</f>
        <v>#N/A</v>
      </c>
      <c r="Y22" s="37" t="e">
        <f>VLOOKUP(A22,[1]saisie!B$7:AL$26,25,0)</f>
        <v>#N/A</v>
      </c>
      <c r="Z22" s="38" t="e">
        <f>VLOOKUP(A22,[1]saisie!B$7:AL$26,26,0)</f>
        <v>#N/A</v>
      </c>
      <c r="AA22" s="39" t="e">
        <f>VLOOKUP(A22,[1]saisie!B$7:AL$26,27,0)</f>
        <v>#N/A</v>
      </c>
      <c r="AB22" s="36" t="e">
        <f>VLOOKUP(A22,[1]saisie!B$7:AL$26,28,0)</f>
        <v>#N/A</v>
      </c>
      <c r="AC22" s="37" t="e">
        <f>VLOOKUP(A22,[1]saisie!B$7:AL$26,29,0)</f>
        <v>#N/A</v>
      </c>
      <c r="AD22" s="37" t="e">
        <f>VLOOKUP(A22,[1]saisie!B$7:AL$26,30,0)</f>
        <v>#N/A</v>
      </c>
      <c r="AE22" s="37" t="e">
        <f>VLOOKUP(A22,[1]saisie!B$7:AL$26,31,0)</f>
        <v>#N/A</v>
      </c>
      <c r="AF22" s="38" t="e">
        <f>VLOOKUP(A22,[1]saisie!B$7:AL$26,32,0)</f>
        <v>#N/A</v>
      </c>
      <c r="AG22" s="39" t="e">
        <f>VLOOKUP(A22,[1]saisie!B$7:AL$26,33,0)</f>
        <v>#N/A</v>
      </c>
      <c r="AH22" s="33" t="e">
        <f>VLOOKUP(A22,[1]saisie!B$7:AL$26,34,0)</f>
        <v>#N/A</v>
      </c>
      <c r="AI22" s="40" t="e">
        <f>VLOOKUP(A22,[1]saisie!B$7:AL$26,35,0)</f>
        <v>#N/A</v>
      </c>
      <c r="AJ22" s="41"/>
    </row>
    <row r="23" spans="1:36" ht="153" customHeight="1">
      <c r="A23" s="33" t="str">
        <f>IF([1]INFO!B8&gt;16,17,"")</f>
        <v/>
      </c>
      <c r="B23" s="34" t="e">
        <f>VLOOKUP(A23,[1]saisie!B$7:AL$26,2,0)</f>
        <v>#N/A</v>
      </c>
      <c r="C23" s="35" t="e">
        <f>VLOOKUP(A23,[1]saisie!B$7:AL$26,3,0)</f>
        <v>#N/A</v>
      </c>
      <c r="D23" s="36" t="e">
        <f>VLOOKUP(A23,[1]saisie!B$7:AL$26,4,0)</f>
        <v>#N/A</v>
      </c>
      <c r="E23" s="37" t="e">
        <f>VLOOKUP(A23,[1]saisie!B$7:AL$26,5,0)</f>
        <v>#N/A</v>
      </c>
      <c r="F23" s="37" t="e">
        <f>VLOOKUP(A23,[1]saisie!B$7:AL$26,6,0)</f>
        <v>#N/A</v>
      </c>
      <c r="G23" s="37" t="e">
        <f>VLOOKUP(A23,[1]saisie!B$7:AL$26,7,0)</f>
        <v>#N/A</v>
      </c>
      <c r="H23" s="38" t="e">
        <f>VLOOKUP(A23,[1]saisie!B$7:AL$26,8,0)</f>
        <v>#N/A</v>
      </c>
      <c r="I23" s="39" t="e">
        <f>VLOOKUP(A23,[1]saisie!B$7:AL$26,9,0)</f>
        <v>#N/A</v>
      </c>
      <c r="J23" s="36" t="e">
        <f>VLOOKUP(A23,[1]saisie!B$7:AL$26,10,0)</f>
        <v>#N/A</v>
      </c>
      <c r="K23" s="37" t="e">
        <f>VLOOKUP(A23,[1]saisie!B$7:AL$26,11,0)</f>
        <v>#N/A</v>
      </c>
      <c r="L23" s="37" t="e">
        <f>VLOOKUP(A23,[1]saisie!B$7:AL$26,12,0)</f>
        <v>#N/A</v>
      </c>
      <c r="M23" s="37" t="e">
        <f>VLOOKUP(A23,[1]saisie!B$7:AL$26,13,0)</f>
        <v>#N/A</v>
      </c>
      <c r="N23" s="38" t="e">
        <f>VLOOKUP(A23,[1]saisie!B$7:AL$26,14,0)</f>
        <v>#N/A</v>
      </c>
      <c r="O23" s="39" t="e">
        <f>VLOOKUP(A23,[1]saisie!B$7:AL$26,15,0)</f>
        <v>#N/A</v>
      </c>
      <c r="P23" s="36" t="e">
        <f>VLOOKUP(A23,[1]saisie!B$7:AL$26,16,0)</f>
        <v>#N/A</v>
      </c>
      <c r="Q23" s="37" t="e">
        <f>VLOOKUP(A23,[1]saisie!B$7:AL$26,17,0)</f>
        <v>#N/A</v>
      </c>
      <c r="R23" s="37" t="e">
        <f>VLOOKUP(A23,[1]saisie!B$7:AL$26,18,0)</f>
        <v>#N/A</v>
      </c>
      <c r="S23" s="37" t="e">
        <f>VLOOKUP(A23,[1]saisie!B$7:AL$26,19,0)</f>
        <v>#N/A</v>
      </c>
      <c r="T23" s="38" t="e">
        <f>VLOOKUP(A23,[1]saisie!B$7:AL$26,20,0)</f>
        <v>#N/A</v>
      </c>
      <c r="U23" s="39" t="e">
        <f>VLOOKUP(A23,[1]saisie!B$7:AL$26,21,0)</f>
        <v>#N/A</v>
      </c>
      <c r="V23" s="36" t="e">
        <f>VLOOKUP(A23,[1]saisie!B$7:AL$26,22,0)</f>
        <v>#N/A</v>
      </c>
      <c r="W23" s="37" t="e">
        <f>VLOOKUP(A23,[1]saisie!B$7:AL$26,23,0)</f>
        <v>#N/A</v>
      </c>
      <c r="X23" s="37" t="e">
        <f>VLOOKUP(A23,[1]saisie!B$7:AL$26,24,0)</f>
        <v>#N/A</v>
      </c>
      <c r="Y23" s="37" t="e">
        <f>VLOOKUP(A23,[1]saisie!B$7:AL$26,25,0)</f>
        <v>#N/A</v>
      </c>
      <c r="Z23" s="38" t="e">
        <f>VLOOKUP(A23,[1]saisie!B$7:AL$26,26,0)</f>
        <v>#N/A</v>
      </c>
      <c r="AA23" s="39" t="e">
        <f>VLOOKUP(A23,[1]saisie!B$7:AL$26,27,0)</f>
        <v>#N/A</v>
      </c>
      <c r="AB23" s="36" t="e">
        <f>VLOOKUP(A23,[1]saisie!B$7:AL$26,28,0)</f>
        <v>#N/A</v>
      </c>
      <c r="AC23" s="37" t="e">
        <f>VLOOKUP(A23,[1]saisie!B$7:AL$26,29,0)</f>
        <v>#N/A</v>
      </c>
      <c r="AD23" s="37" t="e">
        <f>VLOOKUP(A23,[1]saisie!B$7:AL$26,30,0)</f>
        <v>#N/A</v>
      </c>
      <c r="AE23" s="37" t="e">
        <f>VLOOKUP(A23,[1]saisie!B$7:AL$26,31,0)</f>
        <v>#N/A</v>
      </c>
      <c r="AF23" s="38" t="e">
        <f>VLOOKUP(A23,[1]saisie!B$7:AL$26,32,0)</f>
        <v>#N/A</v>
      </c>
      <c r="AG23" s="39" t="e">
        <f>VLOOKUP(A23,[1]saisie!B$7:AL$26,33,0)</f>
        <v>#N/A</v>
      </c>
      <c r="AH23" s="33" t="e">
        <f>VLOOKUP(A23,[1]saisie!B$7:AL$26,34,0)</f>
        <v>#N/A</v>
      </c>
      <c r="AI23" s="40" t="e">
        <f>VLOOKUP(A23,[1]saisie!B$7:AL$26,35,0)</f>
        <v>#N/A</v>
      </c>
      <c r="AJ23" s="41"/>
    </row>
    <row r="24" spans="1:36" ht="153" customHeight="1">
      <c r="A24" s="33" t="str">
        <f>IF([1]INFO!B8&gt;17,18,"")</f>
        <v/>
      </c>
      <c r="B24" s="34" t="e">
        <f>VLOOKUP(A24,[1]saisie!B$7:AL$26,2,0)</f>
        <v>#N/A</v>
      </c>
      <c r="C24" s="35" t="e">
        <f>VLOOKUP(A24,[1]saisie!B$7:AL$26,3,0)</f>
        <v>#N/A</v>
      </c>
      <c r="D24" s="36" t="e">
        <f>VLOOKUP(A24,[1]saisie!B$7:AL$26,4,0)</f>
        <v>#N/A</v>
      </c>
      <c r="E24" s="37" t="e">
        <f>VLOOKUP(A24,[1]saisie!B$7:AL$26,5,0)</f>
        <v>#N/A</v>
      </c>
      <c r="F24" s="37" t="e">
        <f>VLOOKUP(A24,[1]saisie!B$7:AL$26,6,0)</f>
        <v>#N/A</v>
      </c>
      <c r="G24" s="37" t="e">
        <f>VLOOKUP(A24,[1]saisie!B$7:AL$26,7,0)</f>
        <v>#N/A</v>
      </c>
      <c r="H24" s="38" t="e">
        <f>VLOOKUP(A24,[1]saisie!B$7:AL$26,8,0)</f>
        <v>#N/A</v>
      </c>
      <c r="I24" s="39" t="e">
        <f>VLOOKUP(A24,[1]saisie!B$7:AL$26,9,0)</f>
        <v>#N/A</v>
      </c>
      <c r="J24" s="36" t="e">
        <f>VLOOKUP(A24,[1]saisie!B$7:AL$26,10,0)</f>
        <v>#N/A</v>
      </c>
      <c r="K24" s="37" t="e">
        <f>VLOOKUP(A24,[1]saisie!B$7:AL$26,11,0)</f>
        <v>#N/A</v>
      </c>
      <c r="L24" s="37" t="e">
        <f>VLOOKUP(A24,[1]saisie!B$7:AL$26,12,0)</f>
        <v>#N/A</v>
      </c>
      <c r="M24" s="37" t="e">
        <f>VLOOKUP(A24,[1]saisie!B$7:AL$26,13,0)</f>
        <v>#N/A</v>
      </c>
      <c r="N24" s="38" t="e">
        <f>VLOOKUP(A24,[1]saisie!B$7:AL$26,14,0)</f>
        <v>#N/A</v>
      </c>
      <c r="O24" s="39" t="e">
        <f>VLOOKUP(A24,[1]saisie!B$7:AL$26,15,0)</f>
        <v>#N/A</v>
      </c>
      <c r="P24" s="36" t="e">
        <f>VLOOKUP(A24,[1]saisie!B$7:AL$26,16,0)</f>
        <v>#N/A</v>
      </c>
      <c r="Q24" s="37" t="e">
        <f>VLOOKUP(A24,[1]saisie!B$7:AL$26,17,0)</f>
        <v>#N/A</v>
      </c>
      <c r="R24" s="37" t="e">
        <f>VLOOKUP(A24,[1]saisie!B$7:AL$26,18,0)</f>
        <v>#N/A</v>
      </c>
      <c r="S24" s="37" t="e">
        <f>VLOOKUP(A24,[1]saisie!B$7:AL$26,19,0)</f>
        <v>#N/A</v>
      </c>
      <c r="T24" s="38" t="e">
        <f>VLOOKUP(A24,[1]saisie!B$7:AL$26,20,0)</f>
        <v>#N/A</v>
      </c>
      <c r="U24" s="39" t="e">
        <f>VLOOKUP(A24,[1]saisie!B$7:AL$26,21,0)</f>
        <v>#N/A</v>
      </c>
      <c r="V24" s="36" t="e">
        <f>VLOOKUP(A24,[1]saisie!B$7:AL$26,22,0)</f>
        <v>#N/A</v>
      </c>
      <c r="W24" s="37" t="e">
        <f>VLOOKUP(A24,[1]saisie!B$7:AL$26,23,0)</f>
        <v>#N/A</v>
      </c>
      <c r="X24" s="37" t="e">
        <f>VLOOKUP(A24,[1]saisie!B$7:AL$26,24,0)</f>
        <v>#N/A</v>
      </c>
      <c r="Y24" s="37" t="e">
        <f>VLOOKUP(A24,[1]saisie!B$7:AL$26,25,0)</f>
        <v>#N/A</v>
      </c>
      <c r="Z24" s="38" t="e">
        <f>VLOOKUP(A24,[1]saisie!B$7:AL$26,26,0)</f>
        <v>#N/A</v>
      </c>
      <c r="AA24" s="39" t="e">
        <f>VLOOKUP(A24,[1]saisie!B$7:AL$26,27,0)</f>
        <v>#N/A</v>
      </c>
      <c r="AB24" s="36" t="e">
        <f>VLOOKUP(A24,[1]saisie!B$7:AL$26,28,0)</f>
        <v>#N/A</v>
      </c>
      <c r="AC24" s="37" t="e">
        <f>VLOOKUP(A24,[1]saisie!B$7:AL$26,29,0)</f>
        <v>#N/A</v>
      </c>
      <c r="AD24" s="37" t="e">
        <f>VLOOKUP(A24,[1]saisie!B$7:AL$26,30,0)</f>
        <v>#N/A</v>
      </c>
      <c r="AE24" s="37" t="e">
        <f>VLOOKUP(A24,[1]saisie!B$7:AL$26,31,0)</f>
        <v>#N/A</v>
      </c>
      <c r="AF24" s="38" t="e">
        <f>VLOOKUP(A24,[1]saisie!B$7:AL$26,32,0)</f>
        <v>#N/A</v>
      </c>
      <c r="AG24" s="39" t="e">
        <f>VLOOKUP(A24,[1]saisie!B$7:AL$26,33,0)</f>
        <v>#N/A</v>
      </c>
      <c r="AH24" s="33" t="e">
        <f>VLOOKUP(A24,[1]saisie!B$7:AL$26,34,0)</f>
        <v>#N/A</v>
      </c>
      <c r="AI24" s="40" t="e">
        <f>VLOOKUP(A24,[1]saisie!B$7:AL$26,35,0)</f>
        <v>#N/A</v>
      </c>
      <c r="AJ24" s="41"/>
    </row>
    <row r="25" spans="1:36" ht="153" customHeight="1">
      <c r="A25" s="33" t="str">
        <f>IF([1]INFO!B8&gt;18,19,"")</f>
        <v/>
      </c>
      <c r="B25" s="34" t="e">
        <f>VLOOKUP(A25,[1]saisie!B$7:AL$26,2,0)</f>
        <v>#N/A</v>
      </c>
      <c r="C25" s="35" t="e">
        <f>VLOOKUP(A25,[1]saisie!B$7:AL$26,3,0)</f>
        <v>#N/A</v>
      </c>
      <c r="D25" s="36" t="e">
        <f>VLOOKUP(A25,[1]saisie!B$7:AL$26,4,0)</f>
        <v>#N/A</v>
      </c>
      <c r="E25" s="37" t="e">
        <f>VLOOKUP(A25,[1]saisie!B$7:AL$26,5,0)</f>
        <v>#N/A</v>
      </c>
      <c r="F25" s="37" t="e">
        <f>VLOOKUP(A25,[1]saisie!B$7:AL$26,6,0)</f>
        <v>#N/A</v>
      </c>
      <c r="G25" s="37" t="e">
        <f>VLOOKUP(A25,[1]saisie!B$7:AL$26,7,0)</f>
        <v>#N/A</v>
      </c>
      <c r="H25" s="38" t="e">
        <f>VLOOKUP(A25,[1]saisie!B$7:AL$26,8,0)</f>
        <v>#N/A</v>
      </c>
      <c r="I25" s="39" t="e">
        <f>VLOOKUP(A25,[1]saisie!B$7:AL$26,9,0)</f>
        <v>#N/A</v>
      </c>
      <c r="J25" s="36" t="e">
        <f>VLOOKUP(A25,[1]saisie!B$7:AL$26,10,0)</f>
        <v>#N/A</v>
      </c>
      <c r="K25" s="37" t="e">
        <f>VLOOKUP(A25,[1]saisie!B$7:AL$26,11,0)</f>
        <v>#N/A</v>
      </c>
      <c r="L25" s="37" t="e">
        <f>VLOOKUP(A25,[1]saisie!B$7:AL$26,12,0)</f>
        <v>#N/A</v>
      </c>
      <c r="M25" s="37" t="e">
        <f>VLOOKUP(A25,[1]saisie!B$7:AL$26,13,0)</f>
        <v>#N/A</v>
      </c>
      <c r="N25" s="38" t="e">
        <f>VLOOKUP(A25,[1]saisie!B$7:AL$26,14,0)</f>
        <v>#N/A</v>
      </c>
      <c r="O25" s="39" t="e">
        <f>VLOOKUP(A25,[1]saisie!B$7:AL$26,15,0)</f>
        <v>#N/A</v>
      </c>
      <c r="P25" s="36" t="e">
        <f>VLOOKUP(A25,[1]saisie!B$7:AL$26,16,0)</f>
        <v>#N/A</v>
      </c>
      <c r="Q25" s="37" t="e">
        <f>VLOOKUP(A25,[1]saisie!B$7:AL$26,17,0)</f>
        <v>#N/A</v>
      </c>
      <c r="R25" s="37" t="e">
        <f>VLOOKUP(A25,[1]saisie!B$7:AL$26,18,0)</f>
        <v>#N/A</v>
      </c>
      <c r="S25" s="37" t="e">
        <f>VLOOKUP(A25,[1]saisie!B$7:AL$26,19,0)</f>
        <v>#N/A</v>
      </c>
      <c r="T25" s="38" t="e">
        <f>VLOOKUP(A25,[1]saisie!B$7:AL$26,20,0)</f>
        <v>#N/A</v>
      </c>
      <c r="U25" s="39" t="e">
        <f>VLOOKUP(A25,[1]saisie!B$7:AL$26,21,0)</f>
        <v>#N/A</v>
      </c>
      <c r="V25" s="36" t="e">
        <f>VLOOKUP(A25,[1]saisie!B$7:AL$26,22,0)</f>
        <v>#N/A</v>
      </c>
      <c r="W25" s="37" t="e">
        <f>VLOOKUP(A25,[1]saisie!B$7:AL$26,23,0)</f>
        <v>#N/A</v>
      </c>
      <c r="X25" s="37" t="e">
        <f>VLOOKUP(A25,[1]saisie!B$7:AL$26,24,0)</f>
        <v>#N/A</v>
      </c>
      <c r="Y25" s="37" t="e">
        <f>VLOOKUP(A25,[1]saisie!B$7:AL$26,25,0)</f>
        <v>#N/A</v>
      </c>
      <c r="Z25" s="38" t="e">
        <f>VLOOKUP(A25,[1]saisie!B$7:AL$26,26,0)</f>
        <v>#N/A</v>
      </c>
      <c r="AA25" s="39" t="e">
        <f>VLOOKUP(A25,[1]saisie!B$7:AL$26,27,0)</f>
        <v>#N/A</v>
      </c>
      <c r="AB25" s="36" t="e">
        <f>VLOOKUP(A25,[1]saisie!B$7:AL$26,28,0)</f>
        <v>#N/A</v>
      </c>
      <c r="AC25" s="37" t="e">
        <f>VLOOKUP(A25,[1]saisie!B$7:AL$26,29,0)</f>
        <v>#N/A</v>
      </c>
      <c r="AD25" s="37" t="e">
        <f>VLOOKUP(A25,[1]saisie!B$7:AL$26,30,0)</f>
        <v>#N/A</v>
      </c>
      <c r="AE25" s="37" t="e">
        <f>VLOOKUP(A25,[1]saisie!B$7:AL$26,31,0)</f>
        <v>#N/A</v>
      </c>
      <c r="AF25" s="38" t="e">
        <f>VLOOKUP(A25,[1]saisie!B$7:AL$26,32,0)</f>
        <v>#N/A</v>
      </c>
      <c r="AG25" s="39" t="e">
        <f>VLOOKUP(A25,[1]saisie!B$7:AL$26,33,0)</f>
        <v>#N/A</v>
      </c>
      <c r="AH25" s="33" t="e">
        <f>VLOOKUP(A25,[1]saisie!B$7:AL$26,34,0)</f>
        <v>#N/A</v>
      </c>
      <c r="AI25" s="40" t="e">
        <f>VLOOKUP(A25,[1]saisie!B$7:AL$26,35,0)</f>
        <v>#N/A</v>
      </c>
      <c r="AJ25" s="41"/>
    </row>
    <row r="26" spans="1:36" ht="153" customHeight="1">
      <c r="A26" s="33" t="str">
        <f>IF([1]INFO!B8&gt;19,20,"")</f>
        <v/>
      </c>
      <c r="B26" s="34" t="e">
        <f>VLOOKUP(A26,[1]saisie!B$7:AL$26,2,0)</f>
        <v>#N/A</v>
      </c>
      <c r="C26" s="35" t="e">
        <f>VLOOKUP(A26,[1]saisie!B$7:AL$26,3,0)</f>
        <v>#N/A</v>
      </c>
      <c r="D26" s="36" t="e">
        <f>VLOOKUP(A26,[1]saisie!B$7:AL$26,4,0)</f>
        <v>#N/A</v>
      </c>
      <c r="E26" s="37" t="e">
        <f>VLOOKUP(A26,[1]saisie!B$7:AL$26,5,0)</f>
        <v>#N/A</v>
      </c>
      <c r="F26" s="37" t="e">
        <f>VLOOKUP(A26,[1]saisie!B$7:AL$26,6,0)</f>
        <v>#N/A</v>
      </c>
      <c r="G26" s="37" t="e">
        <f>VLOOKUP(A26,[1]saisie!B$7:AL$26,7,0)</f>
        <v>#N/A</v>
      </c>
      <c r="H26" s="38" t="e">
        <f>VLOOKUP(A26,[1]saisie!B$7:AL$26,8,0)</f>
        <v>#N/A</v>
      </c>
      <c r="I26" s="39" t="e">
        <f>VLOOKUP(A26,[1]saisie!B$7:AL$26,9,0)</f>
        <v>#N/A</v>
      </c>
      <c r="J26" s="36" t="e">
        <f>VLOOKUP(A26,[1]saisie!B$7:AL$26,10,0)</f>
        <v>#N/A</v>
      </c>
      <c r="K26" s="37" t="e">
        <f>VLOOKUP(A26,[1]saisie!B$7:AL$26,11,0)</f>
        <v>#N/A</v>
      </c>
      <c r="L26" s="37" t="e">
        <f>VLOOKUP(A26,[1]saisie!B$7:AL$26,12,0)</f>
        <v>#N/A</v>
      </c>
      <c r="M26" s="37" t="e">
        <f>VLOOKUP(A26,[1]saisie!B$7:AL$26,13,0)</f>
        <v>#N/A</v>
      </c>
      <c r="N26" s="38" t="e">
        <f>VLOOKUP(A26,[1]saisie!B$7:AL$26,14,0)</f>
        <v>#N/A</v>
      </c>
      <c r="O26" s="39" t="e">
        <f>VLOOKUP(A26,[1]saisie!B$7:AL$26,15,0)</f>
        <v>#N/A</v>
      </c>
      <c r="P26" s="36" t="e">
        <f>VLOOKUP(A26,[1]saisie!B$7:AL$26,16,0)</f>
        <v>#N/A</v>
      </c>
      <c r="Q26" s="37" t="e">
        <f>VLOOKUP(A26,[1]saisie!B$7:AL$26,17,0)</f>
        <v>#N/A</v>
      </c>
      <c r="R26" s="37" t="e">
        <f>VLOOKUP(A26,[1]saisie!B$7:AL$26,18,0)</f>
        <v>#N/A</v>
      </c>
      <c r="S26" s="37" t="e">
        <f>VLOOKUP(A26,[1]saisie!B$7:AL$26,19,0)</f>
        <v>#N/A</v>
      </c>
      <c r="T26" s="38" t="e">
        <f>VLOOKUP(A26,[1]saisie!B$7:AL$26,20,0)</f>
        <v>#N/A</v>
      </c>
      <c r="U26" s="39" t="e">
        <f>VLOOKUP(A26,[1]saisie!B$7:AL$26,21,0)</f>
        <v>#N/A</v>
      </c>
      <c r="V26" s="36" t="e">
        <f>VLOOKUP(A26,[1]saisie!B$7:AL$26,22,0)</f>
        <v>#N/A</v>
      </c>
      <c r="W26" s="37" t="e">
        <f>VLOOKUP(A26,[1]saisie!B$7:AL$26,23,0)</f>
        <v>#N/A</v>
      </c>
      <c r="X26" s="37" t="e">
        <f>VLOOKUP(A26,[1]saisie!B$7:AL$26,24,0)</f>
        <v>#N/A</v>
      </c>
      <c r="Y26" s="37" t="e">
        <f>VLOOKUP(A26,[1]saisie!B$7:AL$26,25,0)</f>
        <v>#N/A</v>
      </c>
      <c r="Z26" s="38" t="e">
        <f>VLOOKUP(A26,[1]saisie!B$7:AL$26,26,0)</f>
        <v>#N/A</v>
      </c>
      <c r="AA26" s="39" t="e">
        <f>VLOOKUP(A26,[1]saisie!B$7:AL$26,27,0)</f>
        <v>#N/A</v>
      </c>
      <c r="AB26" s="36" t="e">
        <f>VLOOKUP(A26,[1]saisie!B$7:AL$26,28,0)</f>
        <v>#N/A</v>
      </c>
      <c r="AC26" s="37" t="e">
        <f>VLOOKUP(A26,[1]saisie!B$7:AL$26,29,0)</f>
        <v>#N/A</v>
      </c>
      <c r="AD26" s="37" t="e">
        <f>VLOOKUP(A26,[1]saisie!B$7:AL$26,30,0)</f>
        <v>#N/A</v>
      </c>
      <c r="AE26" s="37" t="e">
        <f>VLOOKUP(A26,[1]saisie!B$7:AL$26,31,0)</f>
        <v>#N/A</v>
      </c>
      <c r="AF26" s="38" t="e">
        <f>VLOOKUP(A26,[1]saisie!B$7:AL$26,32,0)</f>
        <v>#N/A</v>
      </c>
      <c r="AG26" s="39" t="e">
        <f>VLOOKUP(A26,[1]saisie!B$7:AL$26,33,0)</f>
        <v>#N/A</v>
      </c>
      <c r="AH26" s="33" t="e">
        <f>VLOOKUP(A26,[1]saisie!B$7:AL$26,34,0)</f>
        <v>#N/A</v>
      </c>
      <c r="AI26" s="40" t="e">
        <f>VLOOKUP(A26,[1]saisie!B$7:AL$26,35,0)</f>
        <v>#N/A</v>
      </c>
      <c r="AJ26" s="41"/>
    </row>
    <row r="27" spans="1:36" ht="108.95" customHeight="1">
      <c r="A27" s="42" t="str">
        <f>IF([1]INFO!B8&gt;20,21,"")</f>
        <v/>
      </c>
      <c r="B27" s="34" t="e">
        <f>VLOOKUP(A27,[1]saisie!B$7:AL$26,2,0)</f>
        <v>#N/A</v>
      </c>
      <c r="C27" s="35" t="e">
        <f>VLOOKUP(A27,[1]saisie!B$7:AL$26,3,0)</f>
        <v>#N/A</v>
      </c>
      <c r="D27" s="36" t="e">
        <f>VLOOKUP(A27,[1]saisie!B$7:AL$26,4,0)</f>
        <v>#N/A</v>
      </c>
      <c r="E27" s="37" t="e">
        <f>VLOOKUP(A27,[1]saisie!B$7:AL$26,5,0)</f>
        <v>#N/A</v>
      </c>
      <c r="F27" s="37" t="e">
        <f>VLOOKUP(A27,[1]saisie!B$7:AL$26,6,0)</f>
        <v>#N/A</v>
      </c>
      <c r="G27" s="37" t="e">
        <f>VLOOKUP(A27,[1]saisie!B$7:AL$26,7,0)</f>
        <v>#N/A</v>
      </c>
      <c r="H27" s="38" t="e">
        <f>VLOOKUP(A27,[1]saisie!B$7:AL$26,8,0)</f>
        <v>#N/A</v>
      </c>
      <c r="I27" s="39" t="e">
        <f>VLOOKUP(A27,[1]saisie!B$7:AL$26,9,0)</f>
        <v>#N/A</v>
      </c>
      <c r="J27" s="36" t="e">
        <f>VLOOKUP(A27,[1]saisie!B$7:AL$26,10,0)</f>
        <v>#N/A</v>
      </c>
      <c r="K27" s="37" t="e">
        <f>VLOOKUP(A27,[1]saisie!B$7:AL$26,11,0)</f>
        <v>#N/A</v>
      </c>
      <c r="L27" s="37" t="e">
        <f>VLOOKUP(A27,[1]saisie!B$7:AL$26,12,0)</f>
        <v>#N/A</v>
      </c>
      <c r="M27" s="37" t="e">
        <f>VLOOKUP(A27,[1]saisie!B$7:AL$26,13,0)</f>
        <v>#N/A</v>
      </c>
      <c r="N27" s="38" t="e">
        <f>VLOOKUP(A27,[1]saisie!B$7:AL$26,14,0)</f>
        <v>#N/A</v>
      </c>
      <c r="O27" s="39" t="e">
        <f>VLOOKUP(A27,[1]saisie!B$7:AL$26,15,0)</f>
        <v>#N/A</v>
      </c>
      <c r="P27" s="36" t="e">
        <f>VLOOKUP(A27,[1]saisie!B$7:AL$26,16,0)</f>
        <v>#N/A</v>
      </c>
      <c r="Q27" s="37" t="e">
        <f>VLOOKUP(A27,[1]saisie!B$7:AL$26,17,0)</f>
        <v>#N/A</v>
      </c>
      <c r="R27" s="37" t="e">
        <f>VLOOKUP(A27,[1]saisie!B$7:AL$26,18,0)</f>
        <v>#N/A</v>
      </c>
      <c r="S27" s="37" t="e">
        <f>VLOOKUP(A27,[1]saisie!B$7:AL$26,19,0)</f>
        <v>#N/A</v>
      </c>
      <c r="T27" s="38" t="e">
        <f>VLOOKUP(A27,[1]saisie!B$7:AL$26,20,0)</f>
        <v>#N/A</v>
      </c>
      <c r="U27" s="39" t="e">
        <f>VLOOKUP(A27,[1]saisie!B$7:AL$26,21,0)</f>
        <v>#N/A</v>
      </c>
      <c r="V27" s="36" t="e">
        <f>VLOOKUP(A27,[1]saisie!B$7:AL$26,22,0)</f>
        <v>#N/A</v>
      </c>
      <c r="W27" s="37" t="e">
        <f>VLOOKUP(A27,[1]saisie!B$7:AL$26,23,0)</f>
        <v>#N/A</v>
      </c>
      <c r="X27" s="37" t="e">
        <f>VLOOKUP(A27,[1]saisie!B$7:AL$26,24,0)</f>
        <v>#N/A</v>
      </c>
      <c r="Y27" s="37" t="e">
        <f>VLOOKUP(A27,[1]saisie!B$7:AL$26,25,0)</f>
        <v>#N/A</v>
      </c>
      <c r="Z27" s="38" t="e">
        <f>VLOOKUP(A27,[1]saisie!B$7:AL$26,26,0)</f>
        <v>#N/A</v>
      </c>
      <c r="AA27" s="39" t="e">
        <f>VLOOKUP(A27,[1]saisie!B$7:AL$26,27,0)</f>
        <v>#N/A</v>
      </c>
      <c r="AB27" s="36" t="e">
        <f>VLOOKUP(A27,[1]saisie!B$7:AL$26,28,0)</f>
        <v>#N/A</v>
      </c>
      <c r="AC27" s="37" t="e">
        <f>VLOOKUP(A27,[1]saisie!B$7:AL$26,29,0)</f>
        <v>#N/A</v>
      </c>
      <c r="AD27" s="37" t="e">
        <f>VLOOKUP(A27,[1]saisie!B$7:AL$26,30,0)</f>
        <v>#N/A</v>
      </c>
      <c r="AE27" s="37" t="e">
        <f>VLOOKUP(A27,[1]saisie!B$7:AL$26,31,0)</f>
        <v>#N/A</v>
      </c>
      <c r="AF27" s="38" t="e">
        <f>VLOOKUP(A27,[1]saisie!B$7:AL$26,32,0)</f>
        <v>#N/A</v>
      </c>
      <c r="AG27" s="39" t="e">
        <f>VLOOKUP(A27,[1]saisie!B$7:AL$26,33,0)</f>
        <v>#N/A</v>
      </c>
      <c r="AH27" s="43" t="e">
        <f>VLOOKUP(A27,[1]saisie!B$7:AL$26,34,0)</f>
        <v>#N/A</v>
      </c>
      <c r="AI27" s="40" t="e">
        <f>VLOOKUP(A27,[1]saisie!B$7:AL$26,35,0)</f>
        <v>#N/A</v>
      </c>
      <c r="AJ27" s="41"/>
    </row>
    <row r="28" spans="1:36" ht="108.95" customHeight="1">
      <c r="A28" s="42" t="str">
        <f>IF([1]INFO!B8&gt;21,22,"")</f>
        <v/>
      </c>
      <c r="B28" s="34" t="e">
        <f>VLOOKUP(A28,[1]saisie!B$7:AL$26,2,0)</f>
        <v>#N/A</v>
      </c>
      <c r="C28" s="35" t="e">
        <f>VLOOKUP(A28,[1]saisie!B$7:AL$26,3,0)</f>
        <v>#N/A</v>
      </c>
      <c r="D28" s="36" t="e">
        <f>VLOOKUP(A28,[1]saisie!B$7:AL$26,4,0)</f>
        <v>#N/A</v>
      </c>
      <c r="E28" s="37" t="e">
        <f>VLOOKUP(A28,[1]saisie!B$7:AL$26,5,0)</f>
        <v>#N/A</v>
      </c>
      <c r="F28" s="37" t="e">
        <f>VLOOKUP(A28,[1]saisie!B$7:AL$26,6,0)</f>
        <v>#N/A</v>
      </c>
      <c r="G28" s="37" t="e">
        <f>VLOOKUP(A28,[1]saisie!B$7:AL$26,7,0)</f>
        <v>#N/A</v>
      </c>
      <c r="H28" s="38" t="e">
        <f>VLOOKUP(A28,[1]saisie!B$7:AL$26,8,0)</f>
        <v>#N/A</v>
      </c>
      <c r="I28" s="39" t="e">
        <f>VLOOKUP(A28,[1]saisie!B$7:AL$26,9,0)</f>
        <v>#N/A</v>
      </c>
      <c r="J28" s="36" t="e">
        <f>VLOOKUP(A28,[1]saisie!B$7:AL$26,10,0)</f>
        <v>#N/A</v>
      </c>
      <c r="K28" s="37" t="e">
        <f>VLOOKUP(A28,[1]saisie!B$7:AL$26,11,0)</f>
        <v>#N/A</v>
      </c>
      <c r="L28" s="37" t="e">
        <f>VLOOKUP(A28,[1]saisie!B$7:AL$26,12,0)</f>
        <v>#N/A</v>
      </c>
      <c r="M28" s="37" t="e">
        <f>VLOOKUP(A28,[1]saisie!B$7:AL$26,13,0)</f>
        <v>#N/A</v>
      </c>
      <c r="N28" s="38" t="e">
        <f>VLOOKUP(A28,[1]saisie!B$7:AL$26,14,0)</f>
        <v>#N/A</v>
      </c>
      <c r="O28" s="39" t="e">
        <f>VLOOKUP(A28,[1]saisie!B$7:AL$26,15,0)</f>
        <v>#N/A</v>
      </c>
      <c r="P28" s="36" t="e">
        <f>VLOOKUP(A28,[1]saisie!B$7:AL$26,16,0)</f>
        <v>#N/A</v>
      </c>
      <c r="Q28" s="37" t="e">
        <f>VLOOKUP(A28,[1]saisie!B$7:AL$26,17,0)</f>
        <v>#N/A</v>
      </c>
      <c r="R28" s="37" t="e">
        <f>VLOOKUP(A28,[1]saisie!B$7:AL$26,18,0)</f>
        <v>#N/A</v>
      </c>
      <c r="S28" s="37" t="e">
        <f>VLOOKUP(A28,[1]saisie!B$7:AL$26,19,0)</f>
        <v>#N/A</v>
      </c>
      <c r="T28" s="38" t="e">
        <f>VLOOKUP(A28,[1]saisie!B$7:AL$26,20,0)</f>
        <v>#N/A</v>
      </c>
      <c r="U28" s="39" t="e">
        <f>VLOOKUP(A28,[1]saisie!B$7:AL$26,21,0)</f>
        <v>#N/A</v>
      </c>
      <c r="V28" s="36" t="e">
        <f>VLOOKUP(A28,[1]saisie!B$7:AL$26,22,0)</f>
        <v>#N/A</v>
      </c>
      <c r="W28" s="37" t="e">
        <f>VLOOKUP(A28,[1]saisie!B$7:AL$26,23,0)</f>
        <v>#N/A</v>
      </c>
      <c r="X28" s="37" t="e">
        <f>VLOOKUP(A28,[1]saisie!B$7:AL$26,24,0)</f>
        <v>#N/A</v>
      </c>
      <c r="Y28" s="37" t="e">
        <f>VLOOKUP(A28,[1]saisie!B$7:AL$26,25,0)</f>
        <v>#N/A</v>
      </c>
      <c r="Z28" s="38" t="e">
        <f>VLOOKUP(A28,[1]saisie!B$7:AL$26,26,0)</f>
        <v>#N/A</v>
      </c>
      <c r="AA28" s="39" t="e">
        <f>VLOOKUP(A28,[1]saisie!B$7:AL$26,27,0)</f>
        <v>#N/A</v>
      </c>
      <c r="AB28" s="36" t="e">
        <f>VLOOKUP(A28,[1]saisie!B$7:AL$26,28,0)</f>
        <v>#N/A</v>
      </c>
      <c r="AC28" s="37" t="e">
        <f>VLOOKUP(A28,[1]saisie!B$7:AL$26,29,0)</f>
        <v>#N/A</v>
      </c>
      <c r="AD28" s="37" t="e">
        <f>VLOOKUP(A28,[1]saisie!B$7:AL$26,30,0)</f>
        <v>#N/A</v>
      </c>
      <c r="AE28" s="37" t="e">
        <f>VLOOKUP(A28,[1]saisie!B$7:AL$26,31,0)</f>
        <v>#N/A</v>
      </c>
      <c r="AF28" s="38" t="e">
        <f>VLOOKUP(A28,[1]saisie!B$7:AL$26,32,0)</f>
        <v>#N/A</v>
      </c>
      <c r="AG28" s="39" t="e">
        <f>VLOOKUP(A28,[1]saisie!B$7:AL$26,33,0)</f>
        <v>#N/A</v>
      </c>
      <c r="AH28" s="43" t="e">
        <f>VLOOKUP(A28,[1]saisie!B$7:AL$26,34,0)</f>
        <v>#N/A</v>
      </c>
      <c r="AI28" s="40" t="e">
        <f>VLOOKUP(A28,[1]saisie!B$7:AL$26,35,0)</f>
        <v>#N/A</v>
      </c>
      <c r="AJ28" s="41"/>
    </row>
    <row r="29" spans="1:36" ht="108.95" customHeight="1">
      <c r="A29" s="42" t="str">
        <f>IF([1]INFO!B8&gt;22,23,"")</f>
        <v/>
      </c>
      <c r="B29" s="34" t="e">
        <f>VLOOKUP(A29,[1]saisie!B$7:AL$26,2,0)</f>
        <v>#N/A</v>
      </c>
      <c r="C29" s="35" t="e">
        <f>VLOOKUP(A29,[1]saisie!B$7:AL$26,3,0)</f>
        <v>#N/A</v>
      </c>
      <c r="D29" s="36" t="e">
        <f>VLOOKUP(A29,[1]saisie!B$7:AL$26,4,0)</f>
        <v>#N/A</v>
      </c>
      <c r="E29" s="37" t="e">
        <f>VLOOKUP(A29,[1]saisie!B$7:AL$26,5,0)</f>
        <v>#N/A</v>
      </c>
      <c r="F29" s="37" t="e">
        <f>VLOOKUP(A29,[1]saisie!B$7:AL$26,6,0)</f>
        <v>#N/A</v>
      </c>
      <c r="G29" s="37" t="e">
        <f>VLOOKUP(A29,[1]saisie!B$7:AL$26,7,0)</f>
        <v>#N/A</v>
      </c>
      <c r="H29" s="38" t="e">
        <f>VLOOKUP(A29,[1]saisie!B$7:AL$26,8,0)</f>
        <v>#N/A</v>
      </c>
      <c r="I29" s="39" t="e">
        <f>VLOOKUP(A29,[1]saisie!B$7:AL$26,9,0)</f>
        <v>#N/A</v>
      </c>
      <c r="J29" s="36" t="e">
        <f>VLOOKUP(A29,[1]saisie!B$7:AL$26,10,0)</f>
        <v>#N/A</v>
      </c>
      <c r="K29" s="37" t="e">
        <f>VLOOKUP(A29,[1]saisie!B$7:AL$26,11,0)</f>
        <v>#N/A</v>
      </c>
      <c r="L29" s="37" t="e">
        <f>VLOOKUP(A29,[1]saisie!B$7:AL$26,12,0)</f>
        <v>#N/A</v>
      </c>
      <c r="M29" s="37" t="e">
        <f>VLOOKUP(A29,[1]saisie!B$7:AL$26,13,0)</f>
        <v>#N/A</v>
      </c>
      <c r="N29" s="38" t="e">
        <f>VLOOKUP(A29,[1]saisie!B$7:AL$26,14,0)</f>
        <v>#N/A</v>
      </c>
      <c r="O29" s="39" t="e">
        <f>VLOOKUP(A29,[1]saisie!B$7:AL$26,15,0)</f>
        <v>#N/A</v>
      </c>
      <c r="P29" s="36" t="e">
        <f>VLOOKUP(A29,[1]saisie!B$7:AL$26,16,0)</f>
        <v>#N/A</v>
      </c>
      <c r="Q29" s="37" t="e">
        <f>VLOOKUP(A29,[1]saisie!B$7:AL$26,17,0)</f>
        <v>#N/A</v>
      </c>
      <c r="R29" s="37" t="e">
        <f>VLOOKUP(A29,[1]saisie!B$7:AL$26,18,0)</f>
        <v>#N/A</v>
      </c>
      <c r="S29" s="37" t="e">
        <f>VLOOKUP(A29,[1]saisie!B$7:AL$26,19,0)</f>
        <v>#N/A</v>
      </c>
      <c r="T29" s="38" t="e">
        <f>VLOOKUP(A29,[1]saisie!B$7:AL$26,20,0)</f>
        <v>#N/A</v>
      </c>
      <c r="U29" s="39" t="e">
        <f>VLOOKUP(A29,[1]saisie!B$7:AL$26,21,0)</f>
        <v>#N/A</v>
      </c>
      <c r="V29" s="36" t="e">
        <f>VLOOKUP(A29,[1]saisie!B$7:AL$26,22,0)</f>
        <v>#N/A</v>
      </c>
      <c r="W29" s="37" t="e">
        <f>VLOOKUP(A29,[1]saisie!B$7:AL$26,23,0)</f>
        <v>#N/A</v>
      </c>
      <c r="X29" s="37" t="e">
        <f>VLOOKUP(A29,[1]saisie!B$7:AL$26,24,0)</f>
        <v>#N/A</v>
      </c>
      <c r="Y29" s="37" t="e">
        <f>VLOOKUP(A29,[1]saisie!B$7:AL$26,25,0)</f>
        <v>#N/A</v>
      </c>
      <c r="Z29" s="38" t="e">
        <f>VLOOKUP(A29,[1]saisie!B$7:AL$26,26,0)</f>
        <v>#N/A</v>
      </c>
      <c r="AA29" s="39" t="e">
        <f>VLOOKUP(A29,[1]saisie!B$7:AL$26,27,0)</f>
        <v>#N/A</v>
      </c>
      <c r="AB29" s="36" t="e">
        <f>VLOOKUP(A29,[1]saisie!B$7:AL$26,28,0)</f>
        <v>#N/A</v>
      </c>
      <c r="AC29" s="37" t="e">
        <f>VLOOKUP(A29,[1]saisie!B$7:AL$26,29,0)</f>
        <v>#N/A</v>
      </c>
      <c r="AD29" s="37" t="e">
        <f>VLOOKUP(A29,[1]saisie!B$7:AL$26,30,0)</f>
        <v>#N/A</v>
      </c>
      <c r="AE29" s="37" t="e">
        <f>VLOOKUP(A29,[1]saisie!B$7:AL$26,31,0)</f>
        <v>#N/A</v>
      </c>
      <c r="AF29" s="38" t="e">
        <f>VLOOKUP(A29,[1]saisie!B$7:AL$26,32,0)</f>
        <v>#N/A</v>
      </c>
      <c r="AG29" s="39" t="e">
        <f>VLOOKUP(A29,[1]saisie!B$7:AL$26,33,0)</f>
        <v>#N/A</v>
      </c>
      <c r="AH29" s="43" t="e">
        <f>VLOOKUP(A29,[1]saisie!B$7:AL$26,34,0)</f>
        <v>#N/A</v>
      </c>
      <c r="AI29" s="40" t="e">
        <f>VLOOKUP(A29,[1]saisie!B$7:AL$26,35,0)</f>
        <v>#N/A</v>
      </c>
      <c r="AJ29" s="41"/>
    </row>
    <row r="30" spans="1:36" ht="108.95" customHeight="1">
      <c r="A30" s="42" t="str">
        <f>IF([1]INFO!B8&gt;23,24,"")</f>
        <v/>
      </c>
      <c r="B30" s="34" t="e">
        <f>VLOOKUP(A30,[1]saisie!B$7:AL$26,2,0)</f>
        <v>#N/A</v>
      </c>
      <c r="C30" s="35" t="e">
        <f>VLOOKUP(A30,[1]saisie!B$7:AL$26,3,0)</f>
        <v>#N/A</v>
      </c>
      <c r="D30" s="36" t="e">
        <f>VLOOKUP(A30,[1]saisie!B$7:AL$26,4,0)</f>
        <v>#N/A</v>
      </c>
      <c r="E30" s="37" t="e">
        <f>VLOOKUP(A30,[1]saisie!B$7:AL$26,5,0)</f>
        <v>#N/A</v>
      </c>
      <c r="F30" s="37" t="e">
        <f>VLOOKUP(A30,[1]saisie!B$7:AL$26,6,0)</f>
        <v>#N/A</v>
      </c>
      <c r="G30" s="37" t="e">
        <f>VLOOKUP(A30,[1]saisie!B$7:AL$26,7,0)</f>
        <v>#N/A</v>
      </c>
      <c r="H30" s="38" t="e">
        <f>VLOOKUP(A30,[1]saisie!B$7:AL$26,8,0)</f>
        <v>#N/A</v>
      </c>
      <c r="I30" s="39" t="e">
        <f>VLOOKUP(A30,[1]saisie!B$7:AL$26,9,0)</f>
        <v>#N/A</v>
      </c>
      <c r="J30" s="36" t="e">
        <f>VLOOKUP(A30,[1]saisie!B$7:AL$26,10,0)</f>
        <v>#N/A</v>
      </c>
      <c r="K30" s="37" t="e">
        <f>VLOOKUP(A30,[1]saisie!B$7:AL$26,11,0)</f>
        <v>#N/A</v>
      </c>
      <c r="L30" s="37" t="e">
        <f>VLOOKUP(A30,[1]saisie!B$7:AL$26,12,0)</f>
        <v>#N/A</v>
      </c>
      <c r="M30" s="37" t="e">
        <f>VLOOKUP(A30,[1]saisie!B$7:AL$26,13,0)</f>
        <v>#N/A</v>
      </c>
      <c r="N30" s="38" t="e">
        <f>VLOOKUP(A30,[1]saisie!B$7:AL$26,14,0)</f>
        <v>#N/A</v>
      </c>
      <c r="O30" s="39" t="e">
        <f>VLOOKUP(A30,[1]saisie!B$7:AL$26,15,0)</f>
        <v>#N/A</v>
      </c>
      <c r="P30" s="36" t="e">
        <f>VLOOKUP(A30,[1]saisie!B$7:AL$26,16,0)</f>
        <v>#N/A</v>
      </c>
      <c r="Q30" s="37" t="e">
        <f>VLOOKUP(A30,[1]saisie!B$7:AL$26,17,0)</f>
        <v>#N/A</v>
      </c>
      <c r="R30" s="37" t="e">
        <f>VLOOKUP(A30,[1]saisie!B$7:AL$26,18,0)</f>
        <v>#N/A</v>
      </c>
      <c r="S30" s="37" t="e">
        <f>VLOOKUP(A30,[1]saisie!B$7:AL$26,19,0)</f>
        <v>#N/A</v>
      </c>
      <c r="T30" s="38" t="e">
        <f>VLOOKUP(A30,[1]saisie!B$7:AL$26,20,0)</f>
        <v>#N/A</v>
      </c>
      <c r="U30" s="39" t="e">
        <f>VLOOKUP(A30,[1]saisie!B$7:AL$26,21,0)</f>
        <v>#N/A</v>
      </c>
      <c r="V30" s="36" t="e">
        <f>VLOOKUP(A30,[1]saisie!B$7:AL$26,22,0)</f>
        <v>#N/A</v>
      </c>
      <c r="W30" s="37" t="e">
        <f>VLOOKUP(A30,[1]saisie!B$7:AL$26,23,0)</f>
        <v>#N/A</v>
      </c>
      <c r="X30" s="37" t="e">
        <f>VLOOKUP(A30,[1]saisie!B$7:AL$26,24,0)</f>
        <v>#N/A</v>
      </c>
      <c r="Y30" s="37" t="e">
        <f>VLOOKUP(A30,[1]saisie!B$7:AL$26,25,0)</f>
        <v>#N/A</v>
      </c>
      <c r="Z30" s="38" t="e">
        <f>VLOOKUP(A30,[1]saisie!B$7:AL$26,26,0)</f>
        <v>#N/A</v>
      </c>
      <c r="AA30" s="39" t="e">
        <f>VLOOKUP(A30,[1]saisie!B$7:AL$26,27,0)</f>
        <v>#N/A</v>
      </c>
      <c r="AB30" s="36" t="e">
        <f>VLOOKUP(A30,[1]saisie!B$7:AL$26,28,0)</f>
        <v>#N/A</v>
      </c>
      <c r="AC30" s="37" t="e">
        <f>VLOOKUP(A30,[1]saisie!B$7:AL$26,29,0)</f>
        <v>#N/A</v>
      </c>
      <c r="AD30" s="37" t="e">
        <f>VLOOKUP(A30,[1]saisie!B$7:AL$26,30,0)</f>
        <v>#N/A</v>
      </c>
      <c r="AE30" s="37" t="e">
        <f>VLOOKUP(A30,[1]saisie!B$7:AL$26,31,0)</f>
        <v>#N/A</v>
      </c>
      <c r="AF30" s="38" t="e">
        <f>VLOOKUP(A30,[1]saisie!B$7:AL$26,32,0)</f>
        <v>#N/A</v>
      </c>
      <c r="AG30" s="39" t="e">
        <f>VLOOKUP(A30,[1]saisie!B$7:AL$26,33,0)</f>
        <v>#N/A</v>
      </c>
      <c r="AH30" s="43" t="e">
        <f>VLOOKUP(A30,[1]saisie!B$7:AL$26,34,0)</f>
        <v>#N/A</v>
      </c>
      <c r="AI30" s="40" t="e">
        <f>VLOOKUP(A30,[1]saisie!B$7:AL$26,35,0)</f>
        <v>#N/A</v>
      </c>
      <c r="AJ30" s="41"/>
    </row>
    <row r="31" spans="1:36" ht="108.95" customHeight="1">
      <c r="A31" s="42" t="str">
        <f>IF([1]INFO!B8&gt;24,25,"")</f>
        <v/>
      </c>
      <c r="B31" s="34" t="e">
        <f>VLOOKUP(A31,[1]saisie!B$7:AL$26,2,0)</f>
        <v>#N/A</v>
      </c>
      <c r="C31" s="35" t="e">
        <f>VLOOKUP(A31,[1]saisie!B$7:AL$26,3,0)</f>
        <v>#N/A</v>
      </c>
      <c r="D31" s="36" t="e">
        <f>VLOOKUP(A31,[1]saisie!B$7:AL$26,4,0)</f>
        <v>#N/A</v>
      </c>
      <c r="E31" s="37" t="e">
        <f>VLOOKUP(A31,[1]saisie!B$7:AL$26,5,0)</f>
        <v>#N/A</v>
      </c>
      <c r="F31" s="37" t="e">
        <f>VLOOKUP(A31,[1]saisie!B$7:AL$26,6,0)</f>
        <v>#N/A</v>
      </c>
      <c r="G31" s="37" t="e">
        <f>VLOOKUP(A31,[1]saisie!B$7:AL$26,7,0)</f>
        <v>#N/A</v>
      </c>
      <c r="H31" s="38" t="e">
        <f>VLOOKUP(A31,[1]saisie!B$7:AL$26,8,0)</f>
        <v>#N/A</v>
      </c>
      <c r="I31" s="39" t="e">
        <f>VLOOKUP(A31,[1]saisie!B$7:AL$26,9,0)</f>
        <v>#N/A</v>
      </c>
      <c r="J31" s="36" t="e">
        <f>VLOOKUP(A31,[1]saisie!B$7:AL$26,10,0)</f>
        <v>#N/A</v>
      </c>
      <c r="K31" s="37" t="e">
        <f>VLOOKUP(A31,[1]saisie!B$7:AL$26,11,0)</f>
        <v>#N/A</v>
      </c>
      <c r="L31" s="37" t="e">
        <f>VLOOKUP(A31,[1]saisie!B$7:AL$26,12,0)</f>
        <v>#N/A</v>
      </c>
      <c r="M31" s="37" t="e">
        <f>VLOOKUP(A31,[1]saisie!B$7:AL$26,13,0)</f>
        <v>#N/A</v>
      </c>
      <c r="N31" s="38" t="e">
        <f>VLOOKUP(A31,[1]saisie!B$7:AL$26,14,0)</f>
        <v>#N/A</v>
      </c>
      <c r="O31" s="39" t="e">
        <f>VLOOKUP(A31,[1]saisie!B$7:AL$26,15,0)</f>
        <v>#N/A</v>
      </c>
      <c r="P31" s="36" t="e">
        <f>VLOOKUP(A31,[1]saisie!B$7:AL$26,16,0)</f>
        <v>#N/A</v>
      </c>
      <c r="Q31" s="37" t="e">
        <f>VLOOKUP(A31,[1]saisie!B$7:AL$26,17,0)</f>
        <v>#N/A</v>
      </c>
      <c r="R31" s="37" t="e">
        <f>VLOOKUP(A31,[1]saisie!B$7:AL$26,18,0)</f>
        <v>#N/A</v>
      </c>
      <c r="S31" s="37" t="e">
        <f>VLOOKUP(A31,[1]saisie!B$7:AL$26,19,0)</f>
        <v>#N/A</v>
      </c>
      <c r="T31" s="38" t="e">
        <f>VLOOKUP(A31,[1]saisie!B$7:AL$26,20,0)</f>
        <v>#N/A</v>
      </c>
      <c r="U31" s="39" t="e">
        <f>VLOOKUP(A31,[1]saisie!B$7:AL$26,21,0)</f>
        <v>#N/A</v>
      </c>
      <c r="V31" s="36" t="e">
        <f>VLOOKUP(A31,[1]saisie!B$7:AL$26,22,0)</f>
        <v>#N/A</v>
      </c>
      <c r="W31" s="37" t="e">
        <f>VLOOKUP(A31,[1]saisie!B$7:AL$26,23,0)</f>
        <v>#N/A</v>
      </c>
      <c r="X31" s="37" t="e">
        <f>VLOOKUP(A31,[1]saisie!B$7:AL$26,24,0)</f>
        <v>#N/A</v>
      </c>
      <c r="Y31" s="37" t="e">
        <f>VLOOKUP(A31,[1]saisie!B$7:AL$26,25,0)</f>
        <v>#N/A</v>
      </c>
      <c r="Z31" s="38" t="e">
        <f>VLOOKUP(A31,[1]saisie!B$7:AL$26,26,0)</f>
        <v>#N/A</v>
      </c>
      <c r="AA31" s="39" t="e">
        <f>VLOOKUP(A31,[1]saisie!B$7:AL$26,27,0)</f>
        <v>#N/A</v>
      </c>
      <c r="AB31" s="36" t="e">
        <f>VLOOKUP(A31,[1]saisie!B$7:AL$26,28,0)</f>
        <v>#N/A</v>
      </c>
      <c r="AC31" s="37" t="e">
        <f>VLOOKUP(A31,[1]saisie!B$7:AL$26,29,0)</f>
        <v>#N/A</v>
      </c>
      <c r="AD31" s="37" t="e">
        <f>VLOOKUP(A31,[1]saisie!B$7:AL$26,30,0)</f>
        <v>#N/A</v>
      </c>
      <c r="AE31" s="37" t="e">
        <f>VLOOKUP(A31,[1]saisie!B$7:AL$26,31,0)</f>
        <v>#N/A</v>
      </c>
      <c r="AF31" s="38" t="e">
        <f>VLOOKUP(A31,[1]saisie!B$7:AL$26,32,0)</f>
        <v>#N/A</v>
      </c>
      <c r="AG31" s="39" t="e">
        <f>VLOOKUP(A31,[1]saisie!B$7:AL$26,33,0)</f>
        <v>#N/A</v>
      </c>
      <c r="AH31" s="43" t="e">
        <f>VLOOKUP(A31,[1]saisie!B$7:AL$26,34,0)</f>
        <v>#N/A</v>
      </c>
      <c r="AI31" s="40" t="e">
        <f>VLOOKUP(A31,[1]saisie!B$7:AL$26,35,0)</f>
        <v>#N/A</v>
      </c>
      <c r="AJ31" s="41"/>
    </row>
    <row r="32" spans="1:36" ht="108.95" customHeight="1">
      <c r="A32" s="42" t="str">
        <f>IF([1]INFO!B8&gt;25,26,"")</f>
        <v/>
      </c>
      <c r="B32" s="34" t="e">
        <f>VLOOKUP(A32,[1]saisie!B$7:AL$26,2,0)</f>
        <v>#N/A</v>
      </c>
      <c r="C32" s="35" t="e">
        <f>VLOOKUP(A32,[1]saisie!B$7:AL$26,3,0)</f>
        <v>#N/A</v>
      </c>
      <c r="D32" s="36" t="e">
        <f>VLOOKUP(A32,[1]saisie!B$7:AL$26,4,0)</f>
        <v>#N/A</v>
      </c>
      <c r="E32" s="37" t="e">
        <f>VLOOKUP(A32,[1]saisie!B$7:AL$26,5,0)</f>
        <v>#N/A</v>
      </c>
      <c r="F32" s="37" t="e">
        <f>VLOOKUP(A32,[1]saisie!B$7:AL$26,6,0)</f>
        <v>#N/A</v>
      </c>
      <c r="G32" s="37" t="e">
        <f>VLOOKUP(A32,[1]saisie!B$7:AL$26,7,0)</f>
        <v>#N/A</v>
      </c>
      <c r="H32" s="38" t="e">
        <f>VLOOKUP(A32,[1]saisie!B$7:AL$26,8,0)</f>
        <v>#N/A</v>
      </c>
      <c r="I32" s="39" t="e">
        <f>VLOOKUP(A32,[1]saisie!B$7:AL$26,9,0)</f>
        <v>#N/A</v>
      </c>
      <c r="J32" s="36" t="e">
        <f>VLOOKUP(A32,[1]saisie!B$7:AL$26,10,0)</f>
        <v>#N/A</v>
      </c>
      <c r="K32" s="37" t="e">
        <f>VLOOKUP(A32,[1]saisie!B$7:AL$26,11,0)</f>
        <v>#N/A</v>
      </c>
      <c r="L32" s="37" t="e">
        <f>VLOOKUP(A32,[1]saisie!B$7:AL$26,12,0)</f>
        <v>#N/A</v>
      </c>
      <c r="M32" s="37" t="e">
        <f>VLOOKUP(A32,[1]saisie!B$7:AL$26,13,0)</f>
        <v>#N/A</v>
      </c>
      <c r="N32" s="38" t="e">
        <f>VLOOKUP(A32,[1]saisie!B$7:AL$26,14,0)</f>
        <v>#N/A</v>
      </c>
      <c r="O32" s="39" t="e">
        <f>VLOOKUP(A32,[1]saisie!B$7:AL$26,15,0)</f>
        <v>#N/A</v>
      </c>
      <c r="P32" s="36" t="e">
        <f>VLOOKUP(A32,[1]saisie!B$7:AL$26,16,0)</f>
        <v>#N/A</v>
      </c>
      <c r="Q32" s="37" t="e">
        <f>VLOOKUP(A32,[1]saisie!B$7:AL$26,17,0)</f>
        <v>#N/A</v>
      </c>
      <c r="R32" s="37" t="e">
        <f>VLOOKUP(A32,[1]saisie!B$7:AL$26,18,0)</f>
        <v>#N/A</v>
      </c>
      <c r="S32" s="37" t="e">
        <f>VLOOKUP(A32,[1]saisie!B$7:AL$26,19,0)</f>
        <v>#N/A</v>
      </c>
      <c r="T32" s="38" t="e">
        <f>VLOOKUP(A32,[1]saisie!B$7:AL$26,20,0)</f>
        <v>#N/A</v>
      </c>
      <c r="U32" s="39" t="e">
        <f>VLOOKUP(A32,[1]saisie!B$7:AL$26,21,0)</f>
        <v>#N/A</v>
      </c>
      <c r="V32" s="36" t="e">
        <f>VLOOKUP(A32,[1]saisie!B$7:AL$26,22,0)</f>
        <v>#N/A</v>
      </c>
      <c r="W32" s="37" t="e">
        <f>VLOOKUP(A32,[1]saisie!B$7:AL$26,23,0)</f>
        <v>#N/A</v>
      </c>
      <c r="X32" s="37" t="e">
        <f>VLOOKUP(A32,[1]saisie!B$7:AL$26,24,0)</f>
        <v>#N/A</v>
      </c>
      <c r="Y32" s="37" t="e">
        <f>VLOOKUP(A32,[1]saisie!B$7:AL$26,25,0)</f>
        <v>#N/A</v>
      </c>
      <c r="Z32" s="38" t="e">
        <f>VLOOKUP(A32,[1]saisie!B$7:AL$26,26,0)</f>
        <v>#N/A</v>
      </c>
      <c r="AA32" s="39" t="e">
        <f>VLOOKUP(A32,[1]saisie!B$7:AL$26,27,0)</f>
        <v>#N/A</v>
      </c>
      <c r="AB32" s="36" t="e">
        <f>VLOOKUP(A32,[1]saisie!B$7:AL$26,28,0)</f>
        <v>#N/A</v>
      </c>
      <c r="AC32" s="37" t="e">
        <f>VLOOKUP(A32,[1]saisie!B$7:AL$26,29,0)</f>
        <v>#N/A</v>
      </c>
      <c r="AD32" s="37" t="e">
        <f>VLOOKUP(A32,[1]saisie!B$7:AL$26,30,0)</f>
        <v>#N/A</v>
      </c>
      <c r="AE32" s="37" t="e">
        <f>VLOOKUP(A32,[1]saisie!B$7:AL$26,31,0)</f>
        <v>#N/A</v>
      </c>
      <c r="AF32" s="38" t="e">
        <f>VLOOKUP(A32,[1]saisie!B$7:AL$26,32,0)</f>
        <v>#N/A</v>
      </c>
      <c r="AG32" s="39" t="e">
        <f>VLOOKUP(A32,[1]saisie!B$7:AL$26,33,0)</f>
        <v>#N/A</v>
      </c>
      <c r="AH32" s="43" t="e">
        <f>VLOOKUP(A32,[1]saisie!B$7:AL$26,34,0)</f>
        <v>#N/A</v>
      </c>
      <c r="AI32" s="40" t="e">
        <f>VLOOKUP(A32,[1]saisie!B$7:AL$26,35,0)</f>
        <v>#N/A</v>
      </c>
      <c r="AJ32" s="41"/>
    </row>
    <row r="33" spans="1:36" ht="108.95" customHeight="1">
      <c r="A33" s="42" t="str">
        <f>IF([1]INFO!B8&gt;26,27,"")</f>
        <v/>
      </c>
      <c r="B33" s="34" t="e">
        <f>VLOOKUP(A33,[1]saisie!B$7:AL$26,2,0)</f>
        <v>#N/A</v>
      </c>
      <c r="C33" s="35" t="e">
        <f>VLOOKUP(A33,[1]saisie!B$7:AL$26,3,0)</f>
        <v>#N/A</v>
      </c>
      <c r="D33" s="36" t="e">
        <f>VLOOKUP(A33,[1]saisie!B$7:AL$26,4,0)</f>
        <v>#N/A</v>
      </c>
      <c r="E33" s="37" t="e">
        <f>VLOOKUP(A33,[1]saisie!B$7:AL$26,5,0)</f>
        <v>#N/A</v>
      </c>
      <c r="F33" s="37" t="e">
        <f>VLOOKUP(A33,[1]saisie!B$7:AL$26,6,0)</f>
        <v>#N/A</v>
      </c>
      <c r="G33" s="37" t="e">
        <f>VLOOKUP(A33,[1]saisie!B$7:AL$26,7,0)</f>
        <v>#N/A</v>
      </c>
      <c r="H33" s="38" t="e">
        <f>VLOOKUP(A33,[1]saisie!B$7:AL$26,8,0)</f>
        <v>#N/A</v>
      </c>
      <c r="I33" s="39" t="e">
        <f>VLOOKUP(A33,[1]saisie!B$7:AL$26,9,0)</f>
        <v>#N/A</v>
      </c>
      <c r="J33" s="36" t="e">
        <f>VLOOKUP(A33,[1]saisie!B$7:AL$26,10,0)</f>
        <v>#N/A</v>
      </c>
      <c r="K33" s="37" t="e">
        <f>VLOOKUP(A33,[1]saisie!B$7:AL$26,11,0)</f>
        <v>#N/A</v>
      </c>
      <c r="L33" s="37" t="e">
        <f>VLOOKUP(A33,[1]saisie!B$7:AL$26,12,0)</f>
        <v>#N/A</v>
      </c>
      <c r="M33" s="37" t="e">
        <f>VLOOKUP(A33,[1]saisie!B$7:AL$26,13,0)</f>
        <v>#N/A</v>
      </c>
      <c r="N33" s="38" t="e">
        <f>VLOOKUP(A33,[1]saisie!B$7:AL$26,14,0)</f>
        <v>#N/A</v>
      </c>
      <c r="O33" s="39" t="e">
        <f>VLOOKUP(A33,[1]saisie!B$7:AL$26,15,0)</f>
        <v>#N/A</v>
      </c>
      <c r="P33" s="36" t="e">
        <f>VLOOKUP(A33,[1]saisie!B$7:AL$26,16,0)</f>
        <v>#N/A</v>
      </c>
      <c r="Q33" s="37" t="e">
        <f>VLOOKUP(A33,[1]saisie!B$7:AL$26,17,0)</f>
        <v>#N/A</v>
      </c>
      <c r="R33" s="37" t="e">
        <f>VLOOKUP(A33,[1]saisie!B$7:AL$26,18,0)</f>
        <v>#N/A</v>
      </c>
      <c r="S33" s="37" t="e">
        <f>VLOOKUP(A33,[1]saisie!B$7:AL$26,19,0)</f>
        <v>#N/A</v>
      </c>
      <c r="T33" s="38" t="e">
        <f>VLOOKUP(A33,[1]saisie!B$7:AL$26,20,0)</f>
        <v>#N/A</v>
      </c>
      <c r="U33" s="39" t="e">
        <f>VLOOKUP(A33,[1]saisie!B$7:AL$26,21,0)</f>
        <v>#N/A</v>
      </c>
      <c r="V33" s="36" t="e">
        <f>VLOOKUP(A33,[1]saisie!B$7:AL$26,22,0)</f>
        <v>#N/A</v>
      </c>
      <c r="W33" s="37" t="e">
        <f>VLOOKUP(A33,[1]saisie!B$7:AL$26,23,0)</f>
        <v>#N/A</v>
      </c>
      <c r="X33" s="37" t="e">
        <f>VLOOKUP(A33,[1]saisie!B$7:AL$26,24,0)</f>
        <v>#N/A</v>
      </c>
      <c r="Y33" s="37" t="e">
        <f>VLOOKUP(A33,[1]saisie!B$7:AL$26,25,0)</f>
        <v>#N/A</v>
      </c>
      <c r="Z33" s="38" t="e">
        <f>VLOOKUP(A33,[1]saisie!B$7:AL$26,26,0)</f>
        <v>#N/A</v>
      </c>
      <c r="AA33" s="39" t="e">
        <f>VLOOKUP(A33,[1]saisie!B$7:AL$26,27,0)</f>
        <v>#N/A</v>
      </c>
      <c r="AB33" s="36" t="e">
        <f>VLOOKUP(A33,[1]saisie!B$7:AL$26,28,0)</f>
        <v>#N/A</v>
      </c>
      <c r="AC33" s="37" t="e">
        <f>VLOOKUP(A33,[1]saisie!B$7:AL$26,29,0)</f>
        <v>#N/A</v>
      </c>
      <c r="AD33" s="37" t="e">
        <f>VLOOKUP(A33,[1]saisie!B$7:AL$26,30,0)</f>
        <v>#N/A</v>
      </c>
      <c r="AE33" s="37" t="e">
        <f>VLOOKUP(A33,[1]saisie!B$7:AL$26,31,0)</f>
        <v>#N/A</v>
      </c>
      <c r="AF33" s="38" t="e">
        <f>VLOOKUP(A33,[1]saisie!B$7:AL$26,32,0)</f>
        <v>#N/A</v>
      </c>
      <c r="AG33" s="39" t="e">
        <f>VLOOKUP(A33,[1]saisie!B$7:AL$26,33,0)</f>
        <v>#N/A</v>
      </c>
      <c r="AH33" s="43" t="e">
        <f>VLOOKUP(A33,[1]saisie!B$7:AL$26,34,0)</f>
        <v>#N/A</v>
      </c>
      <c r="AI33" s="40" t="e">
        <f>VLOOKUP(A33,[1]saisie!B$7:AL$26,35,0)</f>
        <v>#N/A</v>
      </c>
      <c r="AJ33" s="41"/>
    </row>
    <row r="34" spans="1:36" ht="108.95" customHeight="1">
      <c r="A34" s="42" t="str">
        <f>IF([1]INFO!B8&gt;27,28,"")</f>
        <v/>
      </c>
      <c r="B34" s="34" t="e">
        <f>VLOOKUP(A34,[1]saisie!B$7:AL$26,2,0)</f>
        <v>#N/A</v>
      </c>
      <c r="C34" s="35" t="e">
        <f>VLOOKUP(A34,[1]saisie!B$7:AL$26,3,0)</f>
        <v>#N/A</v>
      </c>
      <c r="D34" s="36" t="e">
        <f>VLOOKUP(A34,[1]saisie!B$7:AL$26,4,0)</f>
        <v>#N/A</v>
      </c>
      <c r="E34" s="37" t="e">
        <f>VLOOKUP(A34,[1]saisie!B$7:AL$26,5,0)</f>
        <v>#N/A</v>
      </c>
      <c r="F34" s="37" t="e">
        <f>VLOOKUP(A34,[1]saisie!B$7:AL$26,6,0)</f>
        <v>#N/A</v>
      </c>
      <c r="G34" s="37" t="e">
        <f>VLOOKUP(A34,[1]saisie!B$7:AL$26,7,0)</f>
        <v>#N/A</v>
      </c>
      <c r="H34" s="38" t="e">
        <f>VLOOKUP(A34,[1]saisie!B$7:AL$26,8,0)</f>
        <v>#N/A</v>
      </c>
      <c r="I34" s="39" t="e">
        <f>VLOOKUP(A34,[1]saisie!B$7:AL$26,9,0)</f>
        <v>#N/A</v>
      </c>
      <c r="J34" s="36" t="e">
        <f>VLOOKUP(A34,[1]saisie!B$7:AL$26,10,0)</f>
        <v>#N/A</v>
      </c>
      <c r="K34" s="37" t="e">
        <f>VLOOKUP(A34,[1]saisie!B$7:AL$26,11,0)</f>
        <v>#N/A</v>
      </c>
      <c r="L34" s="37" t="e">
        <f>VLOOKUP(A34,[1]saisie!B$7:AL$26,12,0)</f>
        <v>#N/A</v>
      </c>
      <c r="M34" s="37" t="e">
        <f>VLOOKUP(A34,[1]saisie!B$7:AL$26,13,0)</f>
        <v>#N/A</v>
      </c>
      <c r="N34" s="38" t="e">
        <f>VLOOKUP(A34,[1]saisie!B$7:AL$26,14,0)</f>
        <v>#N/A</v>
      </c>
      <c r="O34" s="39" t="e">
        <f>VLOOKUP(A34,[1]saisie!B$7:AL$26,15,0)</f>
        <v>#N/A</v>
      </c>
      <c r="P34" s="36" t="e">
        <f>VLOOKUP(A34,[1]saisie!B$7:AL$26,16,0)</f>
        <v>#N/A</v>
      </c>
      <c r="Q34" s="37" t="e">
        <f>VLOOKUP(A34,[1]saisie!B$7:AL$26,17,0)</f>
        <v>#N/A</v>
      </c>
      <c r="R34" s="37" t="e">
        <f>VLOOKUP(A34,[1]saisie!B$7:AL$26,18,0)</f>
        <v>#N/A</v>
      </c>
      <c r="S34" s="37" t="e">
        <f>VLOOKUP(A34,[1]saisie!B$7:AL$26,19,0)</f>
        <v>#N/A</v>
      </c>
      <c r="T34" s="38" t="e">
        <f>VLOOKUP(A34,[1]saisie!B$7:AL$26,20,0)</f>
        <v>#N/A</v>
      </c>
      <c r="U34" s="39" t="e">
        <f>VLOOKUP(A34,[1]saisie!B$7:AL$26,21,0)</f>
        <v>#N/A</v>
      </c>
      <c r="V34" s="36" t="e">
        <f>VLOOKUP(A34,[1]saisie!B$7:AL$26,22,0)</f>
        <v>#N/A</v>
      </c>
      <c r="W34" s="37" t="e">
        <f>VLOOKUP(A34,[1]saisie!B$7:AL$26,23,0)</f>
        <v>#N/A</v>
      </c>
      <c r="X34" s="37" t="e">
        <f>VLOOKUP(A34,[1]saisie!B$7:AL$26,24,0)</f>
        <v>#N/A</v>
      </c>
      <c r="Y34" s="37" t="e">
        <f>VLOOKUP(A34,[1]saisie!B$7:AL$26,25,0)</f>
        <v>#N/A</v>
      </c>
      <c r="Z34" s="38" t="e">
        <f>VLOOKUP(A34,[1]saisie!B$7:AL$26,26,0)</f>
        <v>#N/A</v>
      </c>
      <c r="AA34" s="39" t="e">
        <f>VLOOKUP(A34,[1]saisie!B$7:AL$26,27,0)</f>
        <v>#N/A</v>
      </c>
      <c r="AB34" s="36" t="e">
        <f>VLOOKUP(A34,[1]saisie!B$7:AL$26,28,0)</f>
        <v>#N/A</v>
      </c>
      <c r="AC34" s="37" t="e">
        <f>VLOOKUP(A34,[1]saisie!B$7:AL$26,29,0)</f>
        <v>#N/A</v>
      </c>
      <c r="AD34" s="37" t="e">
        <f>VLOOKUP(A34,[1]saisie!B$7:AL$26,30,0)</f>
        <v>#N/A</v>
      </c>
      <c r="AE34" s="37" t="e">
        <f>VLOOKUP(A34,[1]saisie!B$7:AL$26,31,0)</f>
        <v>#N/A</v>
      </c>
      <c r="AF34" s="38" t="e">
        <f>VLOOKUP(A34,[1]saisie!B$7:AL$26,32,0)</f>
        <v>#N/A</v>
      </c>
      <c r="AG34" s="39" t="e">
        <f>VLOOKUP(A34,[1]saisie!B$7:AL$26,33,0)</f>
        <v>#N/A</v>
      </c>
      <c r="AH34" s="43" t="e">
        <f>VLOOKUP(A34,[1]saisie!B$7:AL$26,34,0)</f>
        <v>#N/A</v>
      </c>
      <c r="AI34" s="40" t="e">
        <f>VLOOKUP(A34,[1]saisie!B$7:AL$26,35,0)</f>
        <v>#N/A</v>
      </c>
      <c r="AJ34" s="41"/>
    </row>
    <row r="35" spans="1:36" ht="108.95" customHeight="1">
      <c r="A35" s="42" t="str">
        <f>IF([1]INFO!B8&gt;28,29,"")</f>
        <v/>
      </c>
      <c r="B35" s="34" t="e">
        <f>VLOOKUP(A35,[1]saisie!B$7:AL$26,2,0)</f>
        <v>#N/A</v>
      </c>
      <c r="C35" s="35" t="e">
        <f>VLOOKUP(A35,[1]saisie!B$7:AL$26,3,0)</f>
        <v>#N/A</v>
      </c>
      <c r="D35" s="36" t="e">
        <f>VLOOKUP(A35,[1]saisie!B$7:AL$26,4,0)</f>
        <v>#N/A</v>
      </c>
      <c r="E35" s="37" t="e">
        <f>VLOOKUP(A35,[1]saisie!B$7:AL$26,5,0)</f>
        <v>#N/A</v>
      </c>
      <c r="F35" s="37" t="e">
        <f>VLOOKUP(A35,[1]saisie!B$7:AL$26,6,0)</f>
        <v>#N/A</v>
      </c>
      <c r="G35" s="37" t="e">
        <f>VLOOKUP(A35,[1]saisie!B$7:AL$26,7,0)</f>
        <v>#N/A</v>
      </c>
      <c r="H35" s="38" t="e">
        <f>VLOOKUP(A35,[1]saisie!B$7:AL$26,8,0)</f>
        <v>#N/A</v>
      </c>
      <c r="I35" s="39" t="e">
        <f>VLOOKUP(A35,[1]saisie!B$7:AL$26,9,0)</f>
        <v>#N/A</v>
      </c>
      <c r="J35" s="36" t="e">
        <f>VLOOKUP(A35,[1]saisie!B$7:AL$26,10,0)</f>
        <v>#N/A</v>
      </c>
      <c r="K35" s="37" t="e">
        <f>VLOOKUP(A35,[1]saisie!B$7:AL$26,11,0)</f>
        <v>#N/A</v>
      </c>
      <c r="L35" s="37" t="e">
        <f>VLOOKUP(A35,[1]saisie!B$7:AL$26,12,0)</f>
        <v>#N/A</v>
      </c>
      <c r="M35" s="37" t="e">
        <f>VLOOKUP(A35,[1]saisie!B$7:AL$26,13,0)</f>
        <v>#N/A</v>
      </c>
      <c r="N35" s="38" t="e">
        <f>VLOOKUP(A35,[1]saisie!B$7:AL$26,14,0)</f>
        <v>#N/A</v>
      </c>
      <c r="O35" s="39" t="e">
        <f>VLOOKUP(A35,[1]saisie!B$7:AL$26,15,0)</f>
        <v>#N/A</v>
      </c>
      <c r="P35" s="36" t="e">
        <f>VLOOKUP(A35,[1]saisie!B$7:AL$26,16,0)</f>
        <v>#N/A</v>
      </c>
      <c r="Q35" s="37" t="e">
        <f>VLOOKUP(A35,[1]saisie!B$7:AL$26,17,0)</f>
        <v>#N/A</v>
      </c>
      <c r="R35" s="37" t="e">
        <f>VLOOKUP(A35,[1]saisie!B$7:AL$26,18,0)</f>
        <v>#N/A</v>
      </c>
      <c r="S35" s="37" t="e">
        <f>VLOOKUP(A35,[1]saisie!B$7:AL$26,19,0)</f>
        <v>#N/A</v>
      </c>
      <c r="T35" s="38" t="e">
        <f>VLOOKUP(A35,[1]saisie!B$7:AL$26,20,0)</f>
        <v>#N/A</v>
      </c>
      <c r="U35" s="39" t="e">
        <f>VLOOKUP(A35,[1]saisie!B$7:AL$26,21,0)</f>
        <v>#N/A</v>
      </c>
      <c r="V35" s="36" t="e">
        <f>VLOOKUP(A35,[1]saisie!B$7:AL$26,22,0)</f>
        <v>#N/A</v>
      </c>
      <c r="W35" s="37" t="e">
        <f>VLOOKUP(A35,[1]saisie!B$7:AL$26,23,0)</f>
        <v>#N/A</v>
      </c>
      <c r="X35" s="37" t="e">
        <f>VLOOKUP(A35,[1]saisie!B$7:AL$26,24,0)</f>
        <v>#N/A</v>
      </c>
      <c r="Y35" s="37" t="e">
        <f>VLOOKUP(A35,[1]saisie!B$7:AL$26,25,0)</f>
        <v>#N/A</v>
      </c>
      <c r="Z35" s="38" t="e">
        <f>VLOOKUP(A35,[1]saisie!B$7:AL$26,26,0)</f>
        <v>#N/A</v>
      </c>
      <c r="AA35" s="39" t="e">
        <f>VLOOKUP(A35,[1]saisie!B$7:AL$26,27,0)</f>
        <v>#N/A</v>
      </c>
      <c r="AB35" s="36" t="e">
        <f>VLOOKUP(A35,[1]saisie!B$7:AL$26,28,0)</f>
        <v>#N/A</v>
      </c>
      <c r="AC35" s="37" t="e">
        <f>VLOOKUP(A35,[1]saisie!B$7:AL$26,29,0)</f>
        <v>#N/A</v>
      </c>
      <c r="AD35" s="37" t="e">
        <f>VLOOKUP(A35,[1]saisie!B$7:AL$26,30,0)</f>
        <v>#N/A</v>
      </c>
      <c r="AE35" s="37" t="e">
        <f>VLOOKUP(A35,[1]saisie!B$7:AL$26,31,0)</f>
        <v>#N/A</v>
      </c>
      <c r="AF35" s="38" t="e">
        <f>VLOOKUP(A35,[1]saisie!B$7:AL$26,32,0)</f>
        <v>#N/A</v>
      </c>
      <c r="AG35" s="39" t="e">
        <f>VLOOKUP(A35,[1]saisie!B$7:AL$26,33,0)</f>
        <v>#N/A</v>
      </c>
      <c r="AH35" s="43" t="e">
        <f>VLOOKUP(A35,[1]saisie!B$7:AL$26,34,0)</f>
        <v>#N/A</v>
      </c>
      <c r="AI35" s="40" t="e">
        <f>VLOOKUP(A35,[1]saisie!B$7:AL$26,35,0)</f>
        <v>#N/A</v>
      </c>
      <c r="AJ35" s="41"/>
    </row>
    <row r="36" spans="1:36" ht="108.95" customHeight="1">
      <c r="A36" s="42" t="str">
        <f>IF([1]INFO!B8&gt;29,30,"")</f>
        <v/>
      </c>
      <c r="B36" s="34" t="e">
        <f>VLOOKUP(A36,[1]saisie!B$7:AL$26,2,0)</f>
        <v>#N/A</v>
      </c>
      <c r="C36" s="35" t="e">
        <f>VLOOKUP(A36,[1]saisie!B$7:AL$26,3,0)</f>
        <v>#N/A</v>
      </c>
      <c r="D36" s="36" t="e">
        <f>VLOOKUP(A36,[1]saisie!B$7:AL$26,4,0)</f>
        <v>#N/A</v>
      </c>
      <c r="E36" s="37" t="e">
        <f>VLOOKUP(A36,[1]saisie!B$7:AL$26,5,0)</f>
        <v>#N/A</v>
      </c>
      <c r="F36" s="37" t="e">
        <f>VLOOKUP(A36,[1]saisie!B$7:AL$26,6,0)</f>
        <v>#N/A</v>
      </c>
      <c r="G36" s="37" t="e">
        <f>VLOOKUP(A36,[1]saisie!B$7:AL$26,7,0)</f>
        <v>#N/A</v>
      </c>
      <c r="H36" s="38" t="e">
        <f>VLOOKUP(A36,[1]saisie!B$7:AL$26,8,0)</f>
        <v>#N/A</v>
      </c>
      <c r="I36" s="39" t="e">
        <f>VLOOKUP(A36,[1]saisie!B$7:AL$26,9,0)</f>
        <v>#N/A</v>
      </c>
      <c r="J36" s="36" t="e">
        <f>VLOOKUP(A36,[1]saisie!B$7:AL$26,10,0)</f>
        <v>#N/A</v>
      </c>
      <c r="K36" s="37" t="e">
        <f>VLOOKUP(A36,[1]saisie!B$7:AL$26,11,0)</f>
        <v>#N/A</v>
      </c>
      <c r="L36" s="37" t="e">
        <f>VLOOKUP(A36,[1]saisie!B$7:AL$26,12,0)</f>
        <v>#N/A</v>
      </c>
      <c r="M36" s="37" t="e">
        <f>VLOOKUP(A36,[1]saisie!B$7:AL$26,13,0)</f>
        <v>#N/A</v>
      </c>
      <c r="N36" s="38" t="e">
        <f>VLOOKUP(A36,[1]saisie!B$7:AL$26,14,0)</f>
        <v>#N/A</v>
      </c>
      <c r="O36" s="39" t="e">
        <f>VLOOKUP(A36,[1]saisie!B$7:AL$26,15,0)</f>
        <v>#N/A</v>
      </c>
      <c r="P36" s="36" t="e">
        <f>VLOOKUP(A36,[1]saisie!B$7:AL$26,16,0)</f>
        <v>#N/A</v>
      </c>
      <c r="Q36" s="37" t="e">
        <f>VLOOKUP(A36,[1]saisie!B$7:AL$26,17,0)</f>
        <v>#N/A</v>
      </c>
      <c r="R36" s="37" t="e">
        <f>VLOOKUP(A36,[1]saisie!B$7:AL$26,18,0)</f>
        <v>#N/A</v>
      </c>
      <c r="S36" s="37" t="e">
        <f>VLOOKUP(A36,[1]saisie!B$7:AL$26,19,0)</f>
        <v>#N/A</v>
      </c>
      <c r="T36" s="38" t="e">
        <f>VLOOKUP(A36,[1]saisie!B$7:AL$26,20,0)</f>
        <v>#N/A</v>
      </c>
      <c r="U36" s="39" t="e">
        <f>VLOOKUP(A36,[1]saisie!B$7:AL$26,21,0)</f>
        <v>#N/A</v>
      </c>
      <c r="V36" s="36" t="e">
        <f>VLOOKUP(A36,[1]saisie!B$7:AL$26,22,0)</f>
        <v>#N/A</v>
      </c>
      <c r="W36" s="37" t="e">
        <f>VLOOKUP(A36,[1]saisie!B$7:AL$26,23,0)</f>
        <v>#N/A</v>
      </c>
      <c r="X36" s="37" t="e">
        <f>VLOOKUP(A36,[1]saisie!B$7:AL$26,24,0)</f>
        <v>#N/A</v>
      </c>
      <c r="Y36" s="37" t="e">
        <f>VLOOKUP(A36,[1]saisie!B$7:AL$26,25,0)</f>
        <v>#N/A</v>
      </c>
      <c r="Z36" s="38" t="e">
        <f>VLOOKUP(A36,[1]saisie!B$7:AL$26,26,0)</f>
        <v>#N/A</v>
      </c>
      <c r="AA36" s="39" t="e">
        <f>VLOOKUP(A36,[1]saisie!B$7:AL$26,27,0)</f>
        <v>#N/A</v>
      </c>
      <c r="AB36" s="36" t="e">
        <f>VLOOKUP(A36,[1]saisie!B$7:AL$26,28,0)</f>
        <v>#N/A</v>
      </c>
      <c r="AC36" s="37" t="e">
        <f>VLOOKUP(A36,[1]saisie!B$7:AL$26,29,0)</f>
        <v>#N/A</v>
      </c>
      <c r="AD36" s="37" t="e">
        <f>VLOOKUP(A36,[1]saisie!B$7:AL$26,30,0)</f>
        <v>#N/A</v>
      </c>
      <c r="AE36" s="37" t="e">
        <f>VLOOKUP(A36,[1]saisie!B$7:AL$26,31,0)</f>
        <v>#N/A</v>
      </c>
      <c r="AF36" s="38" t="e">
        <f>VLOOKUP(A36,[1]saisie!B$7:AL$26,32,0)</f>
        <v>#N/A</v>
      </c>
      <c r="AG36" s="39" t="e">
        <f>VLOOKUP(A36,[1]saisie!B$7:AL$26,33,0)</f>
        <v>#N/A</v>
      </c>
      <c r="AH36" s="43" t="e">
        <f>VLOOKUP(A36,[1]saisie!B$7:AL$26,34,0)</f>
        <v>#N/A</v>
      </c>
      <c r="AI36" s="40" t="e">
        <f>VLOOKUP(A36,[1]saisie!B$7:AL$26,35,0)</f>
        <v>#N/A</v>
      </c>
      <c r="AJ36" s="41"/>
    </row>
    <row r="37" spans="1:36" ht="108.95" customHeight="1">
      <c r="A37" s="42" t="str">
        <f>IF([1]INFO!B8&gt;30,31,"")</f>
        <v/>
      </c>
      <c r="B37" s="34" t="e">
        <f>VLOOKUP(A37,[1]saisie!B$7:AL$26,2,0)</f>
        <v>#N/A</v>
      </c>
      <c r="C37" s="35" t="e">
        <f>VLOOKUP(A37,[1]saisie!B$7:AL$26,3,0)</f>
        <v>#N/A</v>
      </c>
      <c r="D37" s="36" t="e">
        <f>VLOOKUP(A37,[1]saisie!B$7:AL$26,4,0)</f>
        <v>#N/A</v>
      </c>
      <c r="E37" s="37" t="e">
        <f>VLOOKUP(A37,[1]saisie!B$7:AL$26,5,0)</f>
        <v>#N/A</v>
      </c>
      <c r="F37" s="37" t="e">
        <f>VLOOKUP(A37,[1]saisie!B$7:AL$26,6,0)</f>
        <v>#N/A</v>
      </c>
      <c r="G37" s="37" t="e">
        <f>VLOOKUP(A37,[1]saisie!B$7:AL$26,7,0)</f>
        <v>#N/A</v>
      </c>
      <c r="H37" s="38" t="e">
        <f>VLOOKUP(A37,[1]saisie!B$7:AL$26,8,0)</f>
        <v>#N/A</v>
      </c>
      <c r="I37" s="39" t="e">
        <f>VLOOKUP(A37,[1]saisie!B$7:AL$26,9,0)</f>
        <v>#N/A</v>
      </c>
      <c r="J37" s="36" t="e">
        <f>VLOOKUP(A37,[1]saisie!B$7:AL$26,10,0)</f>
        <v>#N/A</v>
      </c>
      <c r="K37" s="37" t="e">
        <f>VLOOKUP(A37,[1]saisie!B$7:AL$26,11,0)</f>
        <v>#N/A</v>
      </c>
      <c r="L37" s="37" t="e">
        <f>VLOOKUP(A37,[1]saisie!B$7:AL$26,12,0)</f>
        <v>#N/A</v>
      </c>
      <c r="M37" s="37" t="e">
        <f>VLOOKUP(A37,[1]saisie!B$7:AL$26,13,0)</f>
        <v>#N/A</v>
      </c>
      <c r="N37" s="38" t="e">
        <f>VLOOKUP(A37,[1]saisie!B$7:AL$26,14,0)</f>
        <v>#N/A</v>
      </c>
      <c r="O37" s="39" t="e">
        <f>VLOOKUP(A37,[1]saisie!B$7:AL$26,15,0)</f>
        <v>#N/A</v>
      </c>
      <c r="P37" s="36" t="e">
        <f>VLOOKUP(A37,[1]saisie!B$7:AL$26,16,0)</f>
        <v>#N/A</v>
      </c>
      <c r="Q37" s="37" t="e">
        <f>VLOOKUP(A37,[1]saisie!B$7:AL$26,17,0)</f>
        <v>#N/A</v>
      </c>
      <c r="R37" s="37" t="e">
        <f>VLOOKUP(A37,[1]saisie!B$7:AL$26,18,0)</f>
        <v>#N/A</v>
      </c>
      <c r="S37" s="37" t="e">
        <f>VLOOKUP(A37,[1]saisie!B$7:AL$26,19,0)</f>
        <v>#N/A</v>
      </c>
      <c r="T37" s="38" t="e">
        <f>VLOOKUP(A37,[1]saisie!B$7:AL$26,20,0)</f>
        <v>#N/A</v>
      </c>
      <c r="U37" s="39" t="e">
        <f>VLOOKUP(A37,[1]saisie!B$7:AL$26,21,0)</f>
        <v>#N/A</v>
      </c>
      <c r="V37" s="36" t="e">
        <f>VLOOKUP(A37,[1]saisie!B$7:AL$26,22,0)</f>
        <v>#N/A</v>
      </c>
      <c r="W37" s="37" t="e">
        <f>VLOOKUP(A37,[1]saisie!B$7:AL$26,23,0)</f>
        <v>#N/A</v>
      </c>
      <c r="X37" s="37" t="e">
        <f>VLOOKUP(A37,[1]saisie!B$7:AL$26,24,0)</f>
        <v>#N/A</v>
      </c>
      <c r="Y37" s="37" t="e">
        <f>VLOOKUP(A37,[1]saisie!B$7:AL$26,25,0)</f>
        <v>#N/A</v>
      </c>
      <c r="Z37" s="38" t="e">
        <f>VLOOKUP(A37,[1]saisie!B$7:AL$26,26,0)</f>
        <v>#N/A</v>
      </c>
      <c r="AA37" s="39" t="e">
        <f>VLOOKUP(A37,[1]saisie!B$7:AL$26,27,0)</f>
        <v>#N/A</v>
      </c>
      <c r="AB37" s="36" t="e">
        <f>VLOOKUP(A37,[1]saisie!B$7:AL$26,28,0)</f>
        <v>#N/A</v>
      </c>
      <c r="AC37" s="37" t="e">
        <f>VLOOKUP(A37,[1]saisie!B$7:AL$26,29,0)</f>
        <v>#N/A</v>
      </c>
      <c r="AD37" s="37" t="e">
        <f>VLOOKUP(A37,[1]saisie!B$7:AL$26,30,0)</f>
        <v>#N/A</v>
      </c>
      <c r="AE37" s="37" t="e">
        <f>VLOOKUP(A37,[1]saisie!B$7:AL$26,31,0)</f>
        <v>#N/A</v>
      </c>
      <c r="AF37" s="38" t="e">
        <f>VLOOKUP(A37,[1]saisie!B$7:AL$26,32,0)</f>
        <v>#N/A</v>
      </c>
      <c r="AG37" s="39" t="e">
        <f>VLOOKUP(A37,[1]saisie!B$7:AL$26,33,0)</f>
        <v>#N/A</v>
      </c>
      <c r="AH37" s="43" t="e">
        <f>VLOOKUP(A37,[1]saisie!B$7:AL$26,34,0)</f>
        <v>#N/A</v>
      </c>
      <c r="AI37" s="40" t="e">
        <f>VLOOKUP(A37,[1]saisie!B$7:AL$26,35,0)</f>
        <v>#N/A</v>
      </c>
      <c r="AJ37" s="41"/>
    </row>
    <row r="38" spans="1:36" ht="108.95" customHeight="1">
      <c r="A38" s="42" t="str">
        <f>IF([1]INFO!B8&gt;31,32,"")</f>
        <v/>
      </c>
      <c r="B38" s="34" t="e">
        <f>VLOOKUP(A38,[1]saisie!B$7:AL$26,2,0)</f>
        <v>#N/A</v>
      </c>
      <c r="C38" s="35" t="e">
        <f>VLOOKUP(A38,[1]saisie!B$7:AL$26,3,0)</f>
        <v>#N/A</v>
      </c>
      <c r="D38" s="36" t="e">
        <f>VLOOKUP(A38,[1]saisie!B$7:AL$26,4,0)</f>
        <v>#N/A</v>
      </c>
      <c r="E38" s="37" t="e">
        <f>VLOOKUP(A38,[1]saisie!B$7:AL$26,5,0)</f>
        <v>#N/A</v>
      </c>
      <c r="F38" s="37" t="e">
        <f>VLOOKUP(A38,[1]saisie!B$7:AL$26,6,0)</f>
        <v>#N/A</v>
      </c>
      <c r="G38" s="37" t="e">
        <f>VLOOKUP(A38,[1]saisie!B$7:AL$26,7,0)</f>
        <v>#N/A</v>
      </c>
      <c r="H38" s="38" t="e">
        <f>VLOOKUP(A38,[1]saisie!B$7:AL$26,8,0)</f>
        <v>#N/A</v>
      </c>
      <c r="I38" s="39" t="e">
        <f>VLOOKUP(A38,[1]saisie!B$7:AL$26,9,0)</f>
        <v>#N/A</v>
      </c>
      <c r="J38" s="36" t="e">
        <f>VLOOKUP(A38,[1]saisie!B$7:AL$26,10,0)</f>
        <v>#N/A</v>
      </c>
      <c r="K38" s="37" t="e">
        <f>VLOOKUP(A38,[1]saisie!B$7:AL$26,11,0)</f>
        <v>#N/A</v>
      </c>
      <c r="L38" s="37" t="e">
        <f>VLOOKUP(A38,[1]saisie!B$7:AL$26,12,0)</f>
        <v>#N/A</v>
      </c>
      <c r="M38" s="37" t="e">
        <f>VLOOKUP(A38,[1]saisie!B$7:AL$26,13,0)</f>
        <v>#N/A</v>
      </c>
      <c r="N38" s="38" t="e">
        <f>VLOOKUP(A38,[1]saisie!B$7:AL$26,14,0)</f>
        <v>#N/A</v>
      </c>
      <c r="O38" s="39" t="e">
        <f>VLOOKUP(A38,[1]saisie!B$7:AL$26,15,0)</f>
        <v>#N/A</v>
      </c>
      <c r="P38" s="36" t="e">
        <f>VLOOKUP(A38,[1]saisie!B$7:AL$26,16,0)</f>
        <v>#N/A</v>
      </c>
      <c r="Q38" s="37" t="e">
        <f>VLOOKUP(A38,[1]saisie!B$7:AL$26,17,0)</f>
        <v>#N/A</v>
      </c>
      <c r="R38" s="37" t="e">
        <f>VLOOKUP(A38,[1]saisie!B$7:AL$26,18,0)</f>
        <v>#N/A</v>
      </c>
      <c r="S38" s="37" t="e">
        <f>VLOOKUP(A38,[1]saisie!B$7:AL$26,19,0)</f>
        <v>#N/A</v>
      </c>
      <c r="T38" s="38" t="e">
        <f>VLOOKUP(A38,[1]saisie!B$7:AL$26,20,0)</f>
        <v>#N/A</v>
      </c>
      <c r="U38" s="39" t="e">
        <f>VLOOKUP(A38,[1]saisie!B$7:AL$26,21,0)</f>
        <v>#N/A</v>
      </c>
      <c r="V38" s="36" t="e">
        <f>VLOOKUP(A38,[1]saisie!B$7:AL$26,22,0)</f>
        <v>#N/A</v>
      </c>
      <c r="W38" s="37" t="e">
        <f>VLOOKUP(A38,[1]saisie!B$7:AL$26,23,0)</f>
        <v>#N/A</v>
      </c>
      <c r="X38" s="37" t="e">
        <f>VLOOKUP(A38,[1]saisie!B$7:AL$26,24,0)</f>
        <v>#N/A</v>
      </c>
      <c r="Y38" s="37" t="e">
        <f>VLOOKUP(A38,[1]saisie!B$7:AL$26,25,0)</f>
        <v>#N/A</v>
      </c>
      <c r="Z38" s="38" t="e">
        <f>VLOOKUP(A38,[1]saisie!B$7:AL$26,26,0)</f>
        <v>#N/A</v>
      </c>
      <c r="AA38" s="39" t="e">
        <f>VLOOKUP(A38,[1]saisie!B$7:AL$26,27,0)</f>
        <v>#N/A</v>
      </c>
      <c r="AB38" s="36" t="e">
        <f>VLOOKUP(A38,[1]saisie!B$7:AL$26,28,0)</f>
        <v>#N/A</v>
      </c>
      <c r="AC38" s="37" t="e">
        <f>VLOOKUP(A38,[1]saisie!B$7:AL$26,29,0)</f>
        <v>#N/A</v>
      </c>
      <c r="AD38" s="37" t="e">
        <f>VLOOKUP(A38,[1]saisie!B$7:AL$26,30,0)</f>
        <v>#N/A</v>
      </c>
      <c r="AE38" s="37" t="e">
        <f>VLOOKUP(A38,[1]saisie!B$7:AL$26,31,0)</f>
        <v>#N/A</v>
      </c>
      <c r="AF38" s="38" t="e">
        <f>VLOOKUP(A38,[1]saisie!B$7:AL$26,32,0)</f>
        <v>#N/A</v>
      </c>
      <c r="AG38" s="39" t="e">
        <f>VLOOKUP(A38,[1]saisie!B$7:AL$26,33,0)</f>
        <v>#N/A</v>
      </c>
      <c r="AH38" s="43" t="e">
        <f>VLOOKUP(A38,[1]saisie!B$7:AL$26,34,0)</f>
        <v>#N/A</v>
      </c>
      <c r="AI38" s="40" t="e">
        <f>VLOOKUP(A38,[1]saisie!B$7:AL$26,35,0)</f>
        <v>#N/A</v>
      </c>
      <c r="AJ38" s="41"/>
    </row>
    <row r="39" spans="1:36" ht="108.95" customHeight="1">
      <c r="A39" s="42" t="str">
        <f>IF([1]INFO!B8&gt;32,33,"")</f>
        <v/>
      </c>
      <c r="B39" s="34" t="e">
        <f>VLOOKUP(A39,[1]saisie!B$7:AL$26,2,0)</f>
        <v>#N/A</v>
      </c>
      <c r="C39" s="35" t="e">
        <f>VLOOKUP(A39,[1]saisie!B$7:AL$26,3,0)</f>
        <v>#N/A</v>
      </c>
      <c r="D39" s="36" t="e">
        <f>VLOOKUP(A39,[1]saisie!B$7:AL$26,4,0)</f>
        <v>#N/A</v>
      </c>
      <c r="E39" s="37" t="e">
        <f>VLOOKUP(A39,[1]saisie!B$7:AL$26,5,0)</f>
        <v>#N/A</v>
      </c>
      <c r="F39" s="37" t="e">
        <f>VLOOKUP(A39,[1]saisie!B$7:AL$26,6,0)</f>
        <v>#N/A</v>
      </c>
      <c r="G39" s="37" t="e">
        <f>VLOOKUP(A39,[1]saisie!B$7:AL$26,7,0)</f>
        <v>#N/A</v>
      </c>
      <c r="H39" s="38" t="e">
        <f>VLOOKUP(A39,[1]saisie!B$7:AL$26,8,0)</f>
        <v>#N/A</v>
      </c>
      <c r="I39" s="39" t="e">
        <f>VLOOKUP(A39,[1]saisie!B$7:AL$26,9,0)</f>
        <v>#N/A</v>
      </c>
      <c r="J39" s="36" t="e">
        <f>VLOOKUP(A39,[1]saisie!B$7:AL$26,10,0)</f>
        <v>#N/A</v>
      </c>
      <c r="K39" s="37" t="e">
        <f>VLOOKUP(A39,[1]saisie!B$7:AL$26,11,0)</f>
        <v>#N/A</v>
      </c>
      <c r="L39" s="37" t="e">
        <f>VLOOKUP(A39,[1]saisie!B$7:AL$26,12,0)</f>
        <v>#N/A</v>
      </c>
      <c r="M39" s="37" t="e">
        <f>VLOOKUP(A39,[1]saisie!B$7:AL$26,13,0)</f>
        <v>#N/A</v>
      </c>
      <c r="N39" s="38" t="e">
        <f>VLOOKUP(A39,[1]saisie!B$7:AL$26,14,0)</f>
        <v>#N/A</v>
      </c>
      <c r="O39" s="39" t="e">
        <f>VLOOKUP(A39,[1]saisie!B$7:AL$26,15,0)</f>
        <v>#N/A</v>
      </c>
      <c r="P39" s="36" t="e">
        <f>VLOOKUP(A39,[1]saisie!B$7:AL$26,16,0)</f>
        <v>#N/A</v>
      </c>
      <c r="Q39" s="37" t="e">
        <f>VLOOKUP(A39,[1]saisie!B$7:AL$26,17,0)</f>
        <v>#N/A</v>
      </c>
      <c r="R39" s="37" t="e">
        <f>VLOOKUP(A39,[1]saisie!B$7:AL$26,18,0)</f>
        <v>#N/A</v>
      </c>
      <c r="S39" s="37" t="e">
        <f>VLOOKUP(A39,[1]saisie!B$7:AL$26,19,0)</f>
        <v>#N/A</v>
      </c>
      <c r="T39" s="38" t="e">
        <f>VLOOKUP(A39,[1]saisie!B$7:AL$26,20,0)</f>
        <v>#N/A</v>
      </c>
      <c r="U39" s="39" t="e">
        <f>VLOOKUP(A39,[1]saisie!B$7:AL$26,21,0)</f>
        <v>#N/A</v>
      </c>
      <c r="V39" s="36" t="e">
        <f>VLOOKUP(A39,[1]saisie!B$7:AL$26,22,0)</f>
        <v>#N/A</v>
      </c>
      <c r="W39" s="37" t="e">
        <f>VLOOKUP(A39,[1]saisie!B$7:AL$26,23,0)</f>
        <v>#N/A</v>
      </c>
      <c r="X39" s="37" t="e">
        <f>VLOOKUP(A39,[1]saisie!B$7:AL$26,24,0)</f>
        <v>#N/A</v>
      </c>
      <c r="Y39" s="37" t="e">
        <f>VLOOKUP(A39,[1]saisie!B$7:AL$26,25,0)</f>
        <v>#N/A</v>
      </c>
      <c r="Z39" s="38" t="e">
        <f>VLOOKUP(A39,[1]saisie!B$7:AL$26,26,0)</f>
        <v>#N/A</v>
      </c>
      <c r="AA39" s="39" t="e">
        <f>VLOOKUP(A39,[1]saisie!B$7:AL$26,27,0)</f>
        <v>#N/A</v>
      </c>
      <c r="AB39" s="36" t="e">
        <f>VLOOKUP(A39,[1]saisie!B$7:AL$26,28,0)</f>
        <v>#N/A</v>
      </c>
      <c r="AC39" s="37" t="e">
        <f>VLOOKUP(A39,[1]saisie!B$7:AL$26,29,0)</f>
        <v>#N/A</v>
      </c>
      <c r="AD39" s="37" t="e">
        <f>VLOOKUP(A39,[1]saisie!B$7:AL$26,30,0)</f>
        <v>#N/A</v>
      </c>
      <c r="AE39" s="37" t="e">
        <f>VLOOKUP(A39,[1]saisie!B$7:AL$26,31,0)</f>
        <v>#N/A</v>
      </c>
      <c r="AF39" s="38" t="e">
        <f>VLOOKUP(A39,[1]saisie!B$7:AL$26,32,0)</f>
        <v>#N/A</v>
      </c>
      <c r="AG39" s="39" t="e">
        <f>VLOOKUP(A39,[1]saisie!B$7:AL$26,33,0)</f>
        <v>#N/A</v>
      </c>
      <c r="AH39" s="43" t="e">
        <f>VLOOKUP(A39,[1]saisie!B$7:AL$26,34,0)</f>
        <v>#N/A</v>
      </c>
      <c r="AI39" s="40" t="e">
        <f>VLOOKUP(A39,[1]saisie!B$7:AL$26,35,0)</f>
        <v>#N/A</v>
      </c>
      <c r="AJ39" s="41"/>
    </row>
    <row r="40" spans="1:36" ht="108.95" customHeight="1">
      <c r="A40" s="42" t="str">
        <f>IF([1]INFO!B8&gt;33,34,"")</f>
        <v/>
      </c>
      <c r="B40" s="34" t="e">
        <f>VLOOKUP(A40,[1]saisie!B$7:AL$26,2,0)</f>
        <v>#N/A</v>
      </c>
      <c r="C40" s="35" t="e">
        <f>VLOOKUP(A40,[1]saisie!B$7:AL$26,3,0)</f>
        <v>#N/A</v>
      </c>
      <c r="D40" s="36" t="e">
        <f>VLOOKUP(A40,[1]saisie!B$7:AL$26,4,0)</f>
        <v>#N/A</v>
      </c>
      <c r="E40" s="37" t="e">
        <f>VLOOKUP(A40,[1]saisie!B$7:AL$26,5,0)</f>
        <v>#N/A</v>
      </c>
      <c r="F40" s="37" t="e">
        <f>VLOOKUP(A40,[1]saisie!B$7:AL$26,6,0)</f>
        <v>#N/A</v>
      </c>
      <c r="G40" s="37" t="e">
        <f>VLOOKUP(A40,[1]saisie!B$7:AL$26,7,0)</f>
        <v>#N/A</v>
      </c>
      <c r="H40" s="38" t="e">
        <f>VLOOKUP(A40,[1]saisie!B$7:AL$26,8,0)</f>
        <v>#N/A</v>
      </c>
      <c r="I40" s="39" t="e">
        <f>VLOOKUP(A40,[1]saisie!B$7:AL$26,9,0)</f>
        <v>#N/A</v>
      </c>
      <c r="J40" s="36" t="e">
        <f>VLOOKUP(A40,[1]saisie!B$7:AL$26,10,0)</f>
        <v>#N/A</v>
      </c>
      <c r="K40" s="37" t="e">
        <f>VLOOKUP(A40,[1]saisie!B$7:AL$26,11,0)</f>
        <v>#N/A</v>
      </c>
      <c r="L40" s="37" t="e">
        <f>VLOOKUP(A40,[1]saisie!B$7:AL$26,12,0)</f>
        <v>#N/A</v>
      </c>
      <c r="M40" s="37" t="e">
        <f>VLOOKUP(A40,[1]saisie!B$7:AL$26,13,0)</f>
        <v>#N/A</v>
      </c>
      <c r="N40" s="38" t="e">
        <f>VLOOKUP(A40,[1]saisie!B$7:AL$26,14,0)</f>
        <v>#N/A</v>
      </c>
      <c r="O40" s="39" t="e">
        <f>VLOOKUP(A40,[1]saisie!B$7:AL$26,15,0)</f>
        <v>#N/A</v>
      </c>
      <c r="P40" s="36" t="e">
        <f>VLOOKUP(A40,[1]saisie!B$7:AL$26,16,0)</f>
        <v>#N/A</v>
      </c>
      <c r="Q40" s="37" t="e">
        <f>VLOOKUP(A40,[1]saisie!B$7:AL$26,17,0)</f>
        <v>#N/A</v>
      </c>
      <c r="R40" s="37" t="e">
        <f>VLOOKUP(A40,[1]saisie!B$7:AL$26,18,0)</f>
        <v>#N/A</v>
      </c>
      <c r="S40" s="37" t="e">
        <f>VLOOKUP(A40,[1]saisie!B$7:AL$26,19,0)</f>
        <v>#N/A</v>
      </c>
      <c r="T40" s="38" t="e">
        <f>VLOOKUP(A40,[1]saisie!B$7:AL$26,20,0)</f>
        <v>#N/A</v>
      </c>
      <c r="U40" s="39" t="e">
        <f>VLOOKUP(A40,[1]saisie!B$7:AL$26,21,0)</f>
        <v>#N/A</v>
      </c>
      <c r="V40" s="36" t="e">
        <f>VLOOKUP(A40,[1]saisie!B$7:AL$26,22,0)</f>
        <v>#N/A</v>
      </c>
      <c r="W40" s="37" t="e">
        <f>VLOOKUP(A40,[1]saisie!B$7:AL$26,23,0)</f>
        <v>#N/A</v>
      </c>
      <c r="X40" s="37" t="e">
        <f>VLOOKUP(A40,[1]saisie!B$7:AL$26,24,0)</f>
        <v>#N/A</v>
      </c>
      <c r="Y40" s="37" t="e">
        <f>VLOOKUP(A40,[1]saisie!B$7:AL$26,25,0)</f>
        <v>#N/A</v>
      </c>
      <c r="Z40" s="38" t="e">
        <f>VLOOKUP(A40,[1]saisie!B$7:AL$26,26,0)</f>
        <v>#N/A</v>
      </c>
      <c r="AA40" s="39" t="e">
        <f>VLOOKUP(A40,[1]saisie!B$7:AL$26,27,0)</f>
        <v>#N/A</v>
      </c>
      <c r="AB40" s="36" t="e">
        <f>VLOOKUP(A40,[1]saisie!B$7:AL$26,28,0)</f>
        <v>#N/A</v>
      </c>
      <c r="AC40" s="37" t="e">
        <f>VLOOKUP(A40,[1]saisie!B$7:AL$26,29,0)</f>
        <v>#N/A</v>
      </c>
      <c r="AD40" s="37" t="e">
        <f>VLOOKUP(A40,[1]saisie!B$7:AL$26,30,0)</f>
        <v>#N/A</v>
      </c>
      <c r="AE40" s="37" t="e">
        <f>VLOOKUP(A40,[1]saisie!B$7:AL$26,31,0)</f>
        <v>#N/A</v>
      </c>
      <c r="AF40" s="38" t="e">
        <f>VLOOKUP(A40,[1]saisie!B$7:AL$26,32,0)</f>
        <v>#N/A</v>
      </c>
      <c r="AG40" s="39" t="e">
        <f>VLOOKUP(A40,[1]saisie!B$7:AL$26,33,0)</f>
        <v>#N/A</v>
      </c>
      <c r="AH40" s="43" t="e">
        <f>VLOOKUP(A40,[1]saisie!B$7:AL$26,34,0)</f>
        <v>#N/A</v>
      </c>
      <c r="AI40" s="40" t="e">
        <f>VLOOKUP(A40,[1]saisie!B$7:AL$26,35,0)</f>
        <v>#N/A</v>
      </c>
      <c r="AJ40" s="41"/>
    </row>
    <row r="41" spans="1:36" ht="108.95" customHeight="1">
      <c r="A41" s="42" t="str">
        <f>IF([1]INFO!B8&gt;34,35,"")</f>
        <v/>
      </c>
      <c r="B41" s="34" t="e">
        <f>VLOOKUP(A41,[1]saisie!B$7:AL$26,2,0)</f>
        <v>#N/A</v>
      </c>
      <c r="C41" s="35" t="e">
        <f>VLOOKUP(A41,[1]saisie!B$7:AL$26,3,0)</f>
        <v>#N/A</v>
      </c>
      <c r="D41" s="36" t="e">
        <f>VLOOKUP(A41,[1]saisie!B$7:AL$26,4,0)</f>
        <v>#N/A</v>
      </c>
      <c r="E41" s="37" t="e">
        <f>VLOOKUP(A41,[1]saisie!B$7:AL$26,5,0)</f>
        <v>#N/A</v>
      </c>
      <c r="F41" s="37" t="e">
        <f>VLOOKUP(A41,[1]saisie!B$7:AL$26,6,0)</f>
        <v>#N/A</v>
      </c>
      <c r="G41" s="37" t="e">
        <f>VLOOKUP(A41,[1]saisie!B$7:AL$26,7,0)</f>
        <v>#N/A</v>
      </c>
      <c r="H41" s="38" t="e">
        <f>VLOOKUP(A41,[1]saisie!B$7:AL$26,8,0)</f>
        <v>#N/A</v>
      </c>
      <c r="I41" s="39" t="e">
        <f>VLOOKUP(A41,[1]saisie!B$7:AL$26,9,0)</f>
        <v>#N/A</v>
      </c>
      <c r="J41" s="36" t="e">
        <f>VLOOKUP(A41,[1]saisie!B$7:AL$26,10,0)</f>
        <v>#N/A</v>
      </c>
      <c r="K41" s="37" t="e">
        <f>VLOOKUP(A41,[1]saisie!B$7:AL$26,11,0)</f>
        <v>#N/A</v>
      </c>
      <c r="L41" s="37" t="e">
        <f>VLOOKUP(A41,[1]saisie!B$7:AL$26,12,0)</f>
        <v>#N/A</v>
      </c>
      <c r="M41" s="37" t="e">
        <f>VLOOKUP(A41,[1]saisie!B$7:AL$26,13,0)</f>
        <v>#N/A</v>
      </c>
      <c r="N41" s="38" t="e">
        <f>VLOOKUP(A41,[1]saisie!B$7:AL$26,14,0)</f>
        <v>#N/A</v>
      </c>
      <c r="O41" s="39" t="e">
        <f>VLOOKUP(A41,[1]saisie!B$7:AL$26,15,0)</f>
        <v>#N/A</v>
      </c>
      <c r="P41" s="36" t="e">
        <f>VLOOKUP(A41,[1]saisie!B$7:AL$26,16,0)</f>
        <v>#N/A</v>
      </c>
      <c r="Q41" s="37" t="e">
        <f>VLOOKUP(A41,[1]saisie!B$7:AL$26,17,0)</f>
        <v>#N/A</v>
      </c>
      <c r="R41" s="37" t="e">
        <f>VLOOKUP(A41,[1]saisie!B$7:AL$26,18,0)</f>
        <v>#N/A</v>
      </c>
      <c r="S41" s="37" t="e">
        <f>VLOOKUP(A41,[1]saisie!B$7:AL$26,19,0)</f>
        <v>#N/A</v>
      </c>
      <c r="T41" s="38" t="e">
        <f>VLOOKUP(A41,[1]saisie!B$7:AL$26,20,0)</f>
        <v>#N/A</v>
      </c>
      <c r="U41" s="39" t="e">
        <f>VLOOKUP(A41,[1]saisie!B$7:AL$26,21,0)</f>
        <v>#N/A</v>
      </c>
      <c r="V41" s="36" t="e">
        <f>VLOOKUP(A41,[1]saisie!B$7:AL$26,22,0)</f>
        <v>#N/A</v>
      </c>
      <c r="W41" s="37" t="e">
        <f>VLOOKUP(A41,[1]saisie!B$7:AL$26,23,0)</f>
        <v>#N/A</v>
      </c>
      <c r="X41" s="37" t="e">
        <f>VLOOKUP(A41,[1]saisie!B$7:AL$26,24,0)</f>
        <v>#N/A</v>
      </c>
      <c r="Y41" s="37" t="e">
        <f>VLOOKUP(A41,[1]saisie!B$7:AL$26,25,0)</f>
        <v>#N/A</v>
      </c>
      <c r="Z41" s="38" t="e">
        <f>VLOOKUP(A41,[1]saisie!B$7:AL$26,26,0)</f>
        <v>#N/A</v>
      </c>
      <c r="AA41" s="39" t="e">
        <f>VLOOKUP(A41,[1]saisie!B$7:AL$26,27,0)</f>
        <v>#N/A</v>
      </c>
      <c r="AB41" s="36" t="e">
        <f>VLOOKUP(A41,[1]saisie!B$7:AL$26,28,0)</f>
        <v>#N/A</v>
      </c>
      <c r="AC41" s="37" t="e">
        <f>VLOOKUP(A41,[1]saisie!B$7:AL$26,29,0)</f>
        <v>#N/A</v>
      </c>
      <c r="AD41" s="37" t="e">
        <f>VLOOKUP(A41,[1]saisie!B$7:AL$26,30,0)</f>
        <v>#N/A</v>
      </c>
      <c r="AE41" s="37" t="e">
        <f>VLOOKUP(A41,[1]saisie!B$7:AL$26,31,0)</f>
        <v>#N/A</v>
      </c>
      <c r="AF41" s="38" t="e">
        <f>VLOOKUP(A41,[1]saisie!B$7:AL$26,32,0)</f>
        <v>#N/A</v>
      </c>
      <c r="AG41" s="39" t="e">
        <f>VLOOKUP(A41,[1]saisie!B$7:AL$26,33,0)</f>
        <v>#N/A</v>
      </c>
      <c r="AH41" s="43" t="e">
        <f>VLOOKUP(A41,[1]saisie!B$7:AL$26,34,0)</f>
        <v>#N/A</v>
      </c>
      <c r="AI41" s="40" t="e">
        <f>VLOOKUP(A41,[1]saisie!B$7:AL$26,35,0)</f>
        <v>#N/A</v>
      </c>
      <c r="AJ41" s="41"/>
    </row>
    <row r="42" spans="1:36" ht="108.95" customHeight="1">
      <c r="A42" s="42" t="str">
        <f>IF([1]INFO!B8&gt;35,36,"")</f>
        <v/>
      </c>
      <c r="B42" s="34" t="e">
        <f>VLOOKUP(A42,[1]saisie!B$7:AL$26,2,0)</f>
        <v>#N/A</v>
      </c>
      <c r="C42" s="35" t="e">
        <f>VLOOKUP(A42,[1]saisie!B$7:AL$26,3,0)</f>
        <v>#N/A</v>
      </c>
      <c r="D42" s="36" t="e">
        <f>VLOOKUP(A42,[1]saisie!B$7:AL$26,4,0)</f>
        <v>#N/A</v>
      </c>
      <c r="E42" s="37" t="e">
        <f>VLOOKUP(A42,[1]saisie!B$7:AL$26,5,0)</f>
        <v>#N/A</v>
      </c>
      <c r="F42" s="37" t="e">
        <f>VLOOKUP(A42,[1]saisie!B$7:AL$26,6,0)</f>
        <v>#N/A</v>
      </c>
      <c r="G42" s="37" t="e">
        <f>VLOOKUP(A42,[1]saisie!B$7:AL$26,7,0)</f>
        <v>#N/A</v>
      </c>
      <c r="H42" s="38" t="e">
        <f>VLOOKUP(A42,[1]saisie!B$7:AL$26,8,0)</f>
        <v>#N/A</v>
      </c>
      <c r="I42" s="39" t="e">
        <f>VLOOKUP(A42,[1]saisie!B$7:AL$26,9,0)</f>
        <v>#N/A</v>
      </c>
      <c r="J42" s="36" t="e">
        <f>VLOOKUP(A42,[1]saisie!B$7:AL$26,10,0)</f>
        <v>#N/A</v>
      </c>
      <c r="K42" s="37" t="e">
        <f>VLOOKUP(A42,[1]saisie!B$7:AL$26,11,0)</f>
        <v>#N/A</v>
      </c>
      <c r="L42" s="37" t="e">
        <f>VLOOKUP(A42,[1]saisie!B$7:AL$26,12,0)</f>
        <v>#N/A</v>
      </c>
      <c r="M42" s="37" t="e">
        <f>VLOOKUP(A42,[1]saisie!B$7:AL$26,13,0)</f>
        <v>#N/A</v>
      </c>
      <c r="N42" s="38" t="e">
        <f>VLOOKUP(A42,[1]saisie!B$7:AL$26,14,0)</f>
        <v>#N/A</v>
      </c>
      <c r="O42" s="39" t="e">
        <f>VLOOKUP(A42,[1]saisie!B$7:AL$26,15,0)</f>
        <v>#N/A</v>
      </c>
      <c r="P42" s="36" t="e">
        <f>VLOOKUP(A42,[1]saisie!B$7:AL$26,16,0)</f>
        <v>#N/A</v>
      </c>
      <c r="Q42" s="37" t="e">
        <f>VLOOKUP(A42,[1]saisie!B$7:AL$26,17,0)</f>
        <v>#N/A</v>
      </c>
      <c r="R42" s="37" t="e">
        <f>VLOOKUP(A42,[1]saisie!B$7:AL$26,18,0)</f>
        <v>#N/A</v>
      </c>
      <c r="S42" s="37" t="e">
        <f>VLOOKUP(A42,[1]saisie!B$7:AL$26,19,0)</f>
        <v>#N/A</v>
      </c>
      <c r="T42" s="38" t="e">
        <f>VLOOKUP(A42,[1]saisie!B$7:AL$26,20,0)</f>
        <v>#N/A</v>
      </c>
      <c r="U42" s="39" t="e">
        <f>VLOOKUP(A42,[1]saisie!B$7:AL$26,21,0)</f>
        <v>#N/A</v>
      </c>
      <c r="V42" s="36" t="e">
        <f>VLOOKUP(A42,[1]saisie!B$7:AL$26,22,0)</f>
        <v>#N/A</v>
      </c>
      <c r="W42" s="37" t="e">
        <f>VLOOKUP(A42,[1]saisie!B$7:AL$26,23,0)</f>
        <v>#N/A</v>
      </c>
      <c r="X42" s="37" t="e">
        <f>VLOOKUP(A42,[1]saisie!B$7:AL$26,24,0)</f>
        <v>#N/A</v>
      </c>
      <c r="Y42" s="37" t="e">
        <f>VLOOKUP(A42,[1]saisie!B$7:AL$26,25,0)</f>
        <v>#N/A</v>
      </c>
      <c r="Z42" s="38" t="e">
        <f>VLOOKUP(A42,[1]saisie!B$7:AL$26,26,0)</f>
        <v>#N/A</v>
      </c>
      <c r="AA42" s="39" t="e">
        <f>VLOOKUP(A42,[1]saisie!B$7:AL$26,27,0)</f>
        <v>#N/A</v>
      </c>
      <c r="AB42" s="36" t="e">
        <f>VLOOKUP(A42,[1]saisie!B$7:AL$26,28,0)</f>
        <v>#N/A</v>
      </c>
      <c r="AC42" s="37" t="e">
        <f>VLOOKUP(A42,[1]saisie!B$7:AL$26,29,0)</f>
        <v>#N/A</v>
      </c>
      <c r="AD42" s="37" t="e">
        <f>VLOOKUP(A42,[1]saisie!B$7:AL$26,30,0)</f>
        <v>#N/A</v>
      </c>
      <c r="AE42" s="37" t="e">
        <f>VLOOKUP(A42,[1]saisie!B$7:AL$26,31,0)</f>
        <v>#N/A</v>
      </c>
      <c r="AF42" s="38" t="e">
        <f>VLOOKUP(A42,[1]saisie!B$7:AL$26,32,0)</f>
        <v>#N/A</v>
      </c>
      <c r="AG42" s="39" t="e">
        <f>VLOOKUP(A42,[1]saisie!B$7:AL$26,33,0)</f>
        <v>#N/A</v>
      </c>
      <c r="AH42" s="43" t="e">
        <f>VLOOKUP(A42,[1]saisie!B$7:AL$26,34,0)</f>
        <v>#N/A</v>
      </c>
      <c r="AI42" s="40" t="e">
        <f>VLOOKUP(A42,[1]saisie!B$7:AL$26,35,0)</f>
        <v>#N/A</v>
      </c>
      <c r="AJ42" s="41"/>
    </row>
    <row r="43" spans="1:36" ht="108.95" customHeight="1">
      <c r="A43" s="42" t="str">
        <f>IF([1]INFO!B8&gt;36,37,"")</f>
        <v/>
      </c>
      <c r="B43" s="34" t="e">
        <f>VLOOKUP(A43,[1]saisie!B$7:AL$26,2,0)</f>
        <v>#N/A</v>
      </c>
      <c r="C43" s="35" t="e">
        <f>VLOOKUP(A43,[1]saisie!B$7:AL$26,3,0)</f>
        <v>#N/A</v>
      </c>
      <c r="D43" s="36" t="e">
        <f>VLOOKUP(A43,[1]saisie!B$7:AL$26,4,0)</f>
        <v>#N/A</v>
      </c>
      <c r="E43" s="37" t="e">
        <f>VLOOKUP(A43,[1]saisie!B$7:AL$26,5,0)</f>
        <v>#N/A</v>
      </c>
      <c r="F43" s="37" t="e">
        <f>VLOOKUP(A43,[1]saisie!B$7:AL$26,6,0)</f>
        <v>#N/A</v>
      </c>
      <c r="G43" s="37" t="e">
        <f>VLOOKUP(A43,[1]saisie!B$7:AL$26,7,0)</f>
        <v>#N/A</v>
      </c>
      <c r="H43" s="38" t="e">
        <f>VLOOKUP(A43,[1]saisie!B$7:AL$26,8,0)</f>
        <v>#N/A</v>
      </c>
      <c r="I43" s="39" t="e">
        <f>VLOOKUP(A43,[1]saisie!B$7:AL$26,9,0)</f>
        <v>#N/A</v>
      </c>
      <c r="J43" s="36" t="e">
        <f>VLOOKUP(A43,[1]saisie!B$7:AL$26,10,0)</f>
        <v>#N/A</v>
      </c>
      <c r="K43" s="37" t="e">
        <f>VLOOKUP(A43,[1]saisie!B$7:AL$26,11,0)</f>
        <v>#N/A</v>
      </c>
      <c r="L43" s="37" t="e">
        <f>VLOOKUP(A43,[1]saisie!B$7:AL$26,12,0)</f>
        <v>#N/A</v>
      </c>
      <c r="M43" s="37" t="e">
        <f>VLOOKUP(A43,[1]saisie!B$7:AL$26,13,0)</f>
        <v>#N/A</v>
      </c>
      <c r="N43" s="38" t="e">
        <f>VLOOKUP(A43,[1]saisie!B$7:AL$26,14,0)</f>
        <v>#N/A</v>
      </c>
      <c r="O43" s="39" t="e">
        <f>VLOOKUP(A43,[1]saisie!B$7:AL$26,15,0)</f>
        <v>#N/A</v>
      </c>
      <c r="P43" s="36" t="e">
        <f>VLOOKUP(A43,[1]saisie!B$7:AL$26,16,0)</f>
        <v>#N/A</v>
      </c>
      <c r="Q43" s="37" t="e">
        <f>VLOOKUP(A43,[1]saisie!B$7:AL$26,17,0)</f>
        <v>#N/A</v>
      </c>
      <c r="R43" s="37" t="e">
        <f>VLOOKUP(A43,[1]saisie!B$7:AL$26,18,0)</f>
        <v>#N/A</v>
      </c>
      <c r="S43" s="37" t="e">
        <f>VLOOKUP(A43,[1]saisie!B$7:AL$26,19,0)</f>
        <v>#N/A</v>
      </c>
      <c r="T43" s="38" t="e">
        <f>VLOOKUP(A43,[1]saisie!B$7:AL$26,20,0)</f>
        <v>#N/A</v>
      </c>
      <c r="U43" s="39" t="e">
        <f>VLOOKUP(A43,[1]saisie!B$7:AL$26,21,0)</f>
        <v>#N/A</v>
      </c>
      <c r="V43" s="36" t="e">
        <f>VLOOKUP(A43,[1]saisie!B$7:AL$26,22,0)</f>
        <v>#N/A</v>
      </c>
      <c r="W43" s="37" t="e">
        <f>VLOOKUP(A43,[1]saisie!B$7:AL$26,23,0)</f>
        <v>#N/A</v>
      </c>
      <c r="X43" s="37" t="e">
        <f>VLOOKUP(A43,[1]saisie!B$7:AL$26,24,0)</f>
        <v>#N/A</v>
      </c>
      <c r="Y43" s="37" t="e">
        <f>VLOOKUP(A43,[1]saisie!B$7:AL$26,25,0)</f>
        <v>#N/A</v>
      </c>
      <c r="Z43" s="38" t="e">
        <f>VLOOKUP(A43,[1]saisie!B$7:AL$26,26,0)</f>
        <v>#N/A</v>
      </c>
      <c r="AA43" s="39" t="e">
        <f>VLOOKUP(A43,[1]saisie!B$7:AL$26,27,0)</f>
        <v>#N/A</v>
      </c>
      <c r="AB43" s="36" t="e">
        <f>VLOOKUP(A43,[1]saisie!B$7:AL$26,28,0)</f>
        <v>#N/A</v>
      </c>
      <c r="AC43" s="37" t="e">
        <f>VLOOKUP(A43,[1]saisie!B$7:AL$26,29,0)</f>
        <v>#N/A</v>
      </c>
      <c r="AD43" s="37" t="e">
        <f>VLOOKUP(A43,[1]saisie!B$7:AL$26,30,0)</f>
        <v>#N/A</v>
      </c>
      <c r="AE43" s="37" t="e">
        <f>VLOOKUP(A43,[1]saisie!B$7:AL$26,31,0)</f>
        <v>#N/A</v>
      </c>
      <c r="AF43" s="38" t="e">
        <f>VLOOKUP(A43,[1]saisie!B$7:AL$26,32,0)</f>
        <v>#N/A</v>
      </c>
      <c r="AG43" s="39" t="e">
        <f>VLOOKUP(A43,[1]saisie!B$7:AL$26,33,0)</f>
        <v>#N/A</v>
      </c>
      <c r="AH43" s="43" t="e">
        <f>VLOOKUP(A43,[1]saisie!B$7:AL$26,34,0)</f>
        <v>#N/A</v>
      </c>
      <c r="AI43" s="40" t="e">
        <f>VLOOKUP(A43,[1]saisie!B$7:AL$26,35,0)</f>
        <v>#N/A</v>
      </c>
      <c r="AJ43" s="41"/>
    </row>
    <row r="44" spans="1:36" ht="108.95" customHeight="1">
      <c r="A44" s="42" t="str">
        <f>IF([1]INFO!B8&gt;37,38,"")</f>
        <v/>
      </c>
      <c r="B44" s="34" t="e">
        <f>VLOOKUP(A44,[1]saisie!B$7:AL$26,2,0)</f>
        <v>#N/A</v>
      </c>
      <c r="C44" s="35" t="e">
        <f>VLOOKUP(A44,[1]saisie!B$7:AL$26,3,0)</f>
        <v>#N/A</v>
      </c>
      <c r="D44" s="36" t="e">
        <f>VLOOKUP(A44,[1]saisie!B$7:AL$26,4,0)</f>
        <v>#N/A</v>
      </c>
      <c r="E44" s="37" t="e">
        <f>VLOOKUP(A44,[1]saisie!B$7:AL$26,5,0)</f>
        <v>#N/A</v>
      </c>
      <c r="F44" s="37" t="e">
        <f>VLOOKUP(A44,[1]saisie!B$7:AL$26,6,0)</f>
        <v>#N/A</v>
      </c>
      <c r="G44" s="37" t="e">
        <f>VLOOKUP(A44,[1]saisie!B$7:AL$26,7,0)</f>
        <v>#N/A</v>
      </c>
      <c r="H44" s="38" t="e">
        <f>VLOOKUP(A44,[1]saisie!B$7:AL$26,8,0)</f>
        <v>#N/A</v>
      </c>
      <c r="I44" s="39" t="e">
        <f>VLOOKUP(A44,[1]saisie!B$7:AL$26,9,0)</f>
        <v>#N/A</v>
      </c>
      <c r="J44" s="36" t="e">
        <f>VLOOKUP(A44,[1]saisie!B$7:AL$26,10,0)</f>
        <v>#N/A</v>
      </c>
      <c r="K44" s="37" t="e">
        <f>VLOOKUP(A44,[1]saisie!B$7:AL$26,11,0)</f>
        <v>#N/A</v>
      </c>
      <c r="L44" s="37" t="e">
        <f>VLOOKUP(A44,[1]saisie!B$7:AL$26,12,0)</f>
        <v>#N/A</v>
      </c>
      <c r="M44" s="37" t="e">
        <f>VLOOKUP(A44,[1]saisie!B$7:AL$26,13,0)</f>
        <v>#N/A</v>
      </c>
      <c r="N44" s="38" t="e">
        <f>VLOOKUP(A44,[1]saisie!B$7:AL$26,14,0)</f>
        <v>#N/A</v>
      </c>
      <c r="O44" s="39" t="e">
        <f>VLOOKUP(A44,[1]saisie!B$7:AL$26,15,0)</f>
        <v>#N/A</v>
      </c>
      <c r="P44" s="36" t="e">
        <f>VLOOKUP(A44,[1]saisie!B$7:AL$26,16,0)</f>
        <v>#N/A</v>
      </c>
      <c r="Q44" s="37" t="e">
        <f>VLOOKUP(A44,[1]saisie!B$7:AL$26,17,0)</f>
        <v>#N/A</v>
      </c>
      <c r="R44" s="37" t="e">
        <f>VLOOKUP(A44,[1]saisie!B$7:AL$26,18,0)</f>
        <v>#N/A</v>
      </c>
      <c r="S44" s="37" t="e">
        <f>VLOOKUP(A44,[1]saisie!B$7:AL$26,19,0)</f>
        <v>#N/A</v>
      </c>
      <c r="T44" s="38" t="e">
        <f>VLOOKUP(A44,[1]saisie!B$7:AL$26,20,0)</f>
        <v>#N/A</v>
      </c>
      <c r="U44" s="39" t="e">
        <f>VLOOKUP(A44,[1]saisie!B$7:AL$26,21,0)</f>
        <v>#N/A</v>
      </c>
      <c r="V44" s="36" t="e">
        <f>VLOOKUP(A44,[1]saisie!B$7:AL$26,22,0)</f>
        <v>#N/A</v>
      </c>
      <c r="W44" s="37" t="e">
        <f>VLOOKUP(A44,[1]saisie!B$7:AL$26,23,0)</f>
        <v>#N/A</v>
      </c>
      <c r="X44" s="37" t="e">
        <f>VLOOKUP(A44,[1]saisie!B$7:AL$26,24,0)</f>
        <v>#N/A</v>
      </c>
      <c r="Y44" s="37" t="e">
        <f>VLOOKUP(A44,[1]saisie!B$7:AL$26,25,0)</f>
        <v>#N/A</v>
      </c>
      <c r="Z44" s="38" t="e">
        <f>VLOOKUP(A44,[1]saisie!B$7:AL$26,26,0)</f>
        <v>#N/A</v>
      </c>
      <c r="AA44" s="39" t="e">
        <f>VLOOKUP(A44,[1]saisie!B$7:AL$26,27,0)</f>
        <v>#N/A</v>
      </c>
      <c r="AB44" s="36" t="e">
        <f>VLOOKUP(A44,[1]saisie!B$7:AL$26,28,0)</f>
        <v>#N/A</v>
      </c>
      <c r="AC44" s="37" t="e">
        <f>VLOOKUP(A44,[1]saisie!B$7:AL$26,29,0)</f>
        <v>#N/A</v>
      </c>
      <c r="AD44" s="37" t="e">
        <f>VLOOKUP(A44,[1]saisie!B$7:AL$26,30,0)</f>
        <v>#N/A</v>
      </c>
      <c r="AE44" s="37" t="e">
        <f>VLOOKUP(A44,[1]saisie!B$7:AL$26,31,0)</f>
        <v>#N/A</v>
      </c>
      <c r="AF44" s="38" t="e">
        <f>VLOOKUP(A44,[1]saisie!B$7:AL$26,32,0)</f>
        <v>#N/A</v>
      </c>
      <c r="AG44" s="39" t="e">
        <f>VLOOKUP(A44,[1]saisie!B$7:AL$26,33,0)</f>
        <v>#N/A</v>
      </c>
      <c r="AH44" s="43" t="e">
        <f>VLOOKUP(A44,[1]saisie!B$7:AL$26,34,0)</f>
        <v>#N/A</v>
      </c>
      <c r="AI44" s="40" t="e">
        <f>VLOOKUP(A44,[1]saisie!B$7:AL$26,35,0)</f>
        <v>#N/A</v>
      </c>
      <c r="AJ44" s="41"/>
    </row>
    <row r="45" spans="1:36" ht="108.95" customHeight="1">
      <c r="A45" s="42" t="str">
        <f>IF([1]INFO!B8&gt;38,39,"")</f>
        <v/>
      </c>
      <c r="B45" s="34" t="e">
        <f>VLOOKUP(A45,[1]saisie!B$7:AL$26,2,0)</f>
        <v>#N/A</v>
      </c>
      <c r="C45" s="35" t="e">
        <f>VLOOKUP(A45,[1]saisie!B$7:AL$26,3,0)</f>
        <v>#N/A</v>
      </c>
      <c r="D45" s="36" t="e">
        <f>VLOOKUP(A45,[1]saisie!B$7:AL$26,4,0)</f>
        <v>#N/A</v>
      </c>
      <c r="E45" s="37" t="e">
        <f>VLOOKUP(A45,[1]saisie!B$7:AL$26,5,0)</f>
        <v>#N/A</v>
      </c>
      <c r="F45" s="37" t="e">
        <f>VLOOKUP(A45,[1]saisie!B$7:AL$26,6,0)</f>
        <v>#N/A</v>
      </c>
      <c r="G45" s="37" t="e">
        <f>VLOOKUP(A45,[1]saisie!B$7:AL$26,7,0)</f>
        <v>#N/A</v>
      </c>
      <c r="H45" s="38" t="e">
        <f>VLOOKUP(A45,[1]saisie!B$7:AL$26,8,0)</f>
        <v>#N/A</v>
      </c>
      <c r="I45" s="39" t="e">
        <f>VLOOKUP(A45,[1]saisie!B$7:AL$26,9,0)</f>
        <v>#N/A</v>
      </c>
      <c r="J45" s="36" t="e">
        <f>VLOOKUP(A45,[1]saisie!B$7:AL$26,10,0)</f>
        <v>#N/A</v>
      </c>
      <c r="K45" s="37" t="e">
        <f>VLOOKUP(A45,[1]saisie!B$7:AL$26,11,0)</f>
        <v>#N/A</v>
      </c>
      <c r="L45" s="37" t="e">
        <f>VLOOKUP(A45,[1]saisie!B$7:AL$26,12,0)</f>
        <v>#N/A</v>
      </c>
      <c r="M45" s="37" t="e">
        <f>VLOOKUP(A45,[1]saisie!B$7:AL$26,13,0)</f>
        <v>#N/A</v>
      </c>
      <c r="N45" s="38" t="e">
        <f>VLOOKUP(A45,[1]saisie!B$7:AL$26,14,0)</f>
        <v>#N/A</v>
      </c>
      <c r="O45" s="39" t="e">
        <f>VLOOKUP(A45,[1]saisie!B$7:AL$26,15,0)</f>
        <v>#N/A</v>
      </c>
      <c r="P45" s="36" t="e">
        <f>VLOOKUP(A45,[1]saisie!B$7:AL$26,16,0)</f>
        <v>#N/A</v>
      </c>
      <c r="Q45" s="37" t="e">
        <f>VLOOKUP(A45,[1]saisie!B$7:AL$26,17,0)</f>
        <v>#N/A</v>
      </c>
      <c r="R45" s="37" t="e">
        <f>VLOOKUP(A45,[1]saisie!B$7:AL$26,18,0)</f>
        <v>#N/A</v>
      </c>
      <c r="S45" s="37" t="e">
        <f>VLOOKUP(A45,[1]saisie!B$7:AL$26,19,0)</f>
        <v>#N/A</v>
      </c>
      <c r="T45" s="38" t="e">
        <f>VLOOKUP(A45,[1]saisie!B$7:AL$26,20,0)</f>
        <v>#N/A</v>
      </c>
      <c r="U45" s="39" t="e">
        <f>VLOOKUP(A45,[1]saisie!B$7:AL$26,21,0)</f>
        <v>#N/A</v>
      </c>
      <c r="V45" s="36" t="e">
        <f>VLOOKUP(A45,[1]saisie!B$7:AL$26,22,0)</f>
        <v>#N/A</v>
      </c>
      <c r="W45" s="37" t="e">
        <f>VLOOKUP(A45,[1]saisie!B$7:AL$26,23,0)</f>
        <v>#N/A</v>
      </c>
      <c r="X45" s="37" t="e">
        <f>VLOOKUP(A45,[1]saisie!B$7:AL$26,24,0)</f>
        <v>#N/A</v>
      </c>
      <c r="Y45" s="37" t="e">
        <f>VLOOKUP(A45,[1]saisie!B$7:AL$26,25,0)</f>
        <v>#N/A</v>
      </c>
      <c r="Z45" s="38" t="e">
        <f>VLOOKUP(A45,[1]saisie!B$7:AL$26,26,0)</f>
        <v>#N/A</v>
      </c>
      <c r="AA45" s="39" t="e">
        <f>VLOOKUP(A45,[1]saisie!B$7:AL$26,27,0)</f>
        <v>#N/A</v>
      </c>
      <c r="AB45" s="36" t="e">
        <f>VLOOKUP(A45,[1]saisie!B$7:AL$26,28,0)</f>
        <v>#N/A</v>
      </c>
      <c r="AC45" s="37" t="e">
        <f>VLOOKUP(A45,[1]saisie!B$7:AL$26,29,0)</f>
        <v>#N/A</v>
      </c>
      <c r="AD45" s="37" t="e">
        <f>VLOOKUP(A45,[1]saisie!B$7:AL$26,30,0)</f>
        <v>#N/A</v>
      </c>
      <c r="AE45" s="37" t="e">
        <f>VLOOKUP(A45,[1]saisie!B$7:AL$26,31,0)</f>
        <v>#N/A</v>
      </c>
      <c r="AF45" s="38" t="e">
        <f>VLOOKUP(A45,[1]saisie!B$7:AL$26,32,0)</f>
        <v>#N/A</v>
      </c>
      <c r="AG45" s="39" t="e">
        <f>VLOOKUP(A45,[1]saisie!B$7:AL$26,33,0)</f>
        <v>#N/A</v>
      </c>
      <c r="AH45" s="43" t="e">
        <f>VLOOKUP(A45,[1]saisie!B$7:AL$26,34,0)</f>
        <v>#N/A</v>
      </c>
      <c r="AI45" s="40" t="e">
        <f>VLOOKUP(A45,[1]saisie!B$7:AL$26,35,0)</f>
        <v>#N/A</v>
      </c>
      <c r="AJ45" s="41"/>
    </row>
    <row r="46" spans="1:36" ht="108.95" customHeight="1" thickBot="1">
      <c r="A46" s="44" t="str">
        <f>IF([1]INFO!B8&gt;39,40,"")</f>
        <v/>
      </c>
      <c r="B46" s="45" t="e">
        <f>VLOOKUP(A46,[1]saisie!B$7:AL$26,2,0)</f>
        <v>#N/A</v>
      </c>
      <c r="C46" s="46" t="e">
        <f>VLOOKUP(A46,[1]saisie!B$7:AL$26,3,0)</f>
        <v>#N/A</v>
      </c>
      <c r="D46" s="47" t="e">
        <f>VLOOKUP(A46,[1]saisie!B$7:AL$26,4,0)</f>
        <v>#N/A</v>
      </c>
      <c r="E46" s="48" t="e">
        <f>VLOOKUP(A46,[1]saisie!B$7:AL$26,5,0)</f>
        <v>#N/A</v>
      </c>
      <c r="F46" s="48" t="e">
        <f>VLOOKUP(A46,[1]saisie!B$7:AL$26,6,0)</f>
        <v>#N/A</v>
      </c>
      <c r="G46" s="48" t="e">
        <f>VLOOKUP(A46,[1]saisie!B$7:AL$26,7,0)</f>
        <v>#N/A</v>
      </c>
      <c r="H46" s="49" t="e">
        <f>VLOOKUP(A46,[1]saisie!B$7:AL$26,8,0)</f>
        <v>#N/A</v>
      </c>
      <c r="I46" s="50" t="e">
        <f>VLOOKUP(A46,[1]saisie!B$7:AL$26,9,0)</f>
        <v>#N/A</v>
      </c>
      <c r="J46" s="47" t="e">
        <f>VLOOKUP(A46,[1]saisie!B$7:AL$26,10,0)</f>
        <v>#N/A</v>
      </c>
      <c r="K46" s="48" t="e">
        <f>VLOOKUP(A46,[1]saisie!B$7:AL$26,11,0)</f>
        <v>#N/A</v>
      </c>
      <c r="L46" s="48" t="e">
        <f>VLOOKUP(A46,[1]saisie!B$7:AL$26,12,0)</f>
        <v>#N/A</v>
      </c>
      <c r="M46" s="48" t="e">
        <f>VLOOKUP(A46,[1]saisie!B$7:AL$26,13,0)</f>
        <v>#N/A</v>
      </c>
      <c r="N46" s="49" t="e">
        <f>VLOOKUP(A46,[1]saisie!B$7:AL$26,14,0)</f>
        <v>#N/A</v>
      </c>
      <c r="O46" s="50" t="e">
        <f>VLOOKUP(A46,[1]saisie!B$7:AL$26,15,0)</f>
        <v>#N/A</v>
      </c>
      <c r="P46" s="47" t="e">
        <f>VLOOKUP(A46,[1]saisie!B$7:AL$26,16,0)</f>
        <v>#N/A</v>
      </c>
      <c r="Q46" s="48" t="e">
        <f>VLOOKUP(A46,[1]saisie!B$7:AL$26,17,0)</f>
        <v>#N/A</v>
      </c>
      <c r="R46" s="48" t="e">
        <f>VLOOKUP(A46,[1]saisie!B$7:AL$26,18,0)</f>
        <v>#N/A</v>
      </c>
      <c r="S46" s="48" t="e">
        <f>VLOOKUP(A46,[1]saisie!B$7:AL$26,19,0)</f>
        <v>#N/A</v>
      </c>
      <c r="T46" s="49" t="e">
        <f>VLOOKUP(A46,[1]saisie!B$7:AL$26,20,0)</f>
        <v>#N/A</v>
      </c>
      <c r="U46" s="50" t="e">
        <f>VLOOKUP(A46,[1]saisie!B$7:AL$26,21,0)</f>
        <v>#N/A</v>
      </c>
      <c r="V46" s="47" t="e">
        <f>VLOOKUP(A46,[1]saisie!B$7:AL$26,22,0)</f>
        <v>#N/A</v>
      </c>
      <c r="W46" s="48" t="e">
        <f>VLOOKUP(A46,[1]saisie!B$7:AL$26,23,0)</f>
        <v>#N/A</v>
      </c>
      <c r="X46" s="48" t="e">
        <f>VLOOKUP(A46,[1]saisie!B$7:AL$26,24,0)</f>
        <v>#N/A</v>
      </c>
      <c r="Y46" s="48" t="e">
        <f>VLOOKUP(A46,[1]saisie!B$7:AL$26,25,0)</f>
        <v>#N/A</v>
      </c>
      <c r="Z46" s="49" t="e">
        <f>VLOOKUP(A46,[1]saisie!B$7:AL$26,26,0)</f>
        <v>#N/A</v>
      </c>
      <c r="AA46" s="50" t="e">
        <f>VLOOKUP(A46,[1]saisie!B$7:AL$26,27,0)</f>
        <v>#N/A</v>
      </c>
      <c r="AB46" s="47" t="e">
        <f>VLOOKUP(A46,[1]saisie!B$7:AL$26,28,0)</f>
        <v>#N/A</v>
      </c>
      <c r="AC46" s="48" t="e">
        <f>VLOOKUP(A46,[1]saisie!B$7:AL$26,29,0)</f>
        <v>#N/A</v>
      </c>
      <c r="AD46" s="48" t="e">
        <f>VLOOKUP(A46,[1]saisie!B$7:AL$26,30,0)</f>
        <v>#N/A</v>
      </c>
      <c r="AE46" s="48" t="e">
        <f>VLOOKUP(A46,[1]saisie!B$7:AL$26,31,0)</f>
        <v>#N/A</v>
      </c>
      <c r="AF46" s="49" t="e">
        <f>VLOOKUP(A46,[1]saisie!B$7:AL$26,32,0)</f>
        <v>#N/A</v>
      </c>
      <c r="AG46" s="50" t="e">
        <f>VLOOKUP(A46,[1]saisie!B$7:AL$26,33,0)</f>
        <v>#N/A</v>
      </c>
      <c r="AH46" s="51" t="e">
        <f>VLOOKUP(A46,[1]saisie!B$7:AL$26,34,0)</f>
        <v>#N/A</v>
      </c>
      <c r="AI46" s="52" t="e">
        <f>VLOOKUP(A46,[1]saisie!B$7:AL$26,35,0)</f>
        <v>#N/A</v>
      </c>
      <c r="AJ46" s="41"/>
    </row>
  </sheetData>
  <sheetProtection password="CF6D" sheet="1" scenarios="1" formatColumns="0" selectLockedCells="1"/>
  <mergeCells count="27">
    <mergeCell ref="AF5:AF6"/>
    <mergeCell ref="AG5:AG6"/>
    <mergeCell ref="AH5:AH6"/>
    <mergeCell ref="AI5:AI6"/>
    <mergeCell ref="AJ5:AJ6"/>
    <mergeCell ref="V5:V6"/>
    <mergeCell ref="W5:Y6"/>
    <mergeCell ref="Z5:Z6"/>
    <mergeCell ref="AA5:AA6"/>
    <mergeCell ref="AB5:AB6"/>
    <mergeCell ref="AC5:AE6"/>
    <mergeCell ref="N5:N6"/>
    <mergeCell ref="O5:O6"/>
    <mergeCell ref="P5:P6"/>
    <mergeCell ref="Q5:S6"/>
    <mergeCell ref="T5:T6"/>
    <mergeCell ref="U5:U6"/>
    <mergeCell ref="A3:AI4"/>
    <mergeCell ref="A5:A6"/>
    <mergeCell ref="B5:B6"/>
    <mergeCell ref="C5:C6"/>
    <mergeCell ref="D5:D6"/>
    <mergeCell ref="E5:G6"/>
    <mergeCell ref="H5:H6"/>
    <mergeCell ref="I5:I6"/>
    <mergeCell ref="J5:J6"/>
    <mergeCell ref="K5:M6"/>
  </mergeCells>
  <conditionalFormatting sqref="A7:A46">
    <cfRule type="containsBlanks" dxfId="2" priority="1">
      <formula>LEN(TRIM(A7))=0</formula>
    </cfRule>
  </conditionalFormatting>
  <conditionalFormatting sqref="B7:AI46">
    <cfRule type="cellIs" dxfId="1" priority="2" operator="equal">
      <formula>0</formula>
    </cfRule>
    <cfRule type="containsErrors" dxfId="0" priority="3">
      <formula>ISERROR(B7)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15" orientation="landscape" horizontalDpi="4294967294" verticalDpi="4294967294" r:id="rId1"/>
  <rowBreaks count="1" manualBreakCount="1">
    <brk id="26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 Q</vt:lpstr>
      <vt:lpstr>'M Q'!Zone_d_impression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Jo GARDRAT</dc:creator>
  <cp:lastModifiedBy>Marie Jo GARDRAT</cp:lastModifiedBy>
  <dcterms:created xsi:type="dcterms:W3CDTF">2024-01-08T08:16:57Z</dcterms:created>
  <dcterms:modified xsi:type="dcterms:W3CDTF">2024-01-08T08:18:22Z</dcterms:modified>
</cp:coreProperties>
</file>