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C_D\Desktop\Gestion sportive - Raccourci\Gestion sportive\clubs 10m 2024\"/>
    </mc:Choice>
  </mc:AlternateContent>
  <xr:revisionPtr revIDLastSave="0" documentId="8_{5A4587D7-E596-4876-8BB2-049C1C968184}" xr6:coauthVersionLast="47" xr6:coauthVersionMax="47" xr10:uidLastSave="{00000000-0000-0000-0000-000000000000}"/>
  <bookViews>
    <workbookView xWindow="-120" yWindow="-120" windowWidth="24240" windowHeight="13140" xr2:uid="{9D04168D-C1AE-40DE-BF58-94A1430E6B14}"/>
  </bookViews>
  <sheets>
    <sheet name="M Q" sheetId="1" r:id="rId1"/>
  </sheets>
  <externalReferences>
    <externalReference r:id="rId2"/>
  </externalReferences>
  <definedNames>
    <definedName name="_xlnm.Print_Area" localSheetId="0">'M Q'!$A$1:$T$44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T44" i="1"/>
  <c r="E44" i="1"/>
  <c r="G44" i="1"/>
  <c r="J44" i="1"/>
  <c r="L44" i="1"/>
  <c r="O44" i="1"/>
  <c r="Q44" i="1"/>
  <c r="S44" i="1"/>
  <c r="R44" i="1"/>
  <c r="P44" i="1"/>
  <c r="N44" i="1"/>
  <c r="M44" i="1"/>
  <c r="K44" i="1"/>
  <c r="I44" i="1"/>
  <c r="H44" i="1"/>
  <c r="F44" i="1"/>
  <c r="D44" i="1"/>
  <c r="C44" i="1"/>
  <c r="B44" i="1"/>
  <c r="A43" i="1"/>
  <c r="T43" i="1"/>
  <c r="E43" i="1"/>
  <c r="G43" i="1"/>
  <c r="J43" i="1"/>
  <c r="L43" i="1"/>
  <c r="O43" i="1"/>
  <c r="Q43" i="1"/>
  <c r="S43" i="1"/>
  <c r="R43" i="1"/>
  <c r="P43" i="1"/>
  <c r="N43" i="1"/>
  <c r="M43" i="1"/>
  <c r="K43" i="1"/>
  <c r="I43" i="1"/>
  <c r="H43" i="1"/>
  <c r="F43" i="1"/>
  <c r="D43" i="1"/>
  <c r="C43" i="1"/>
  <c r="B43" i="1"/>
  <c r="A42" i="1"/>
  <c r="T42" i="1"/>
  <c r="E42" i="1"/>
  <c r="G42" i="1"/>
  <c r="J42" i="1"/>
  <c r="L42" i="1"/>
  <c r="O42" i="1"/>
  <c r="Q42" i="1"/>
  <c r="S42" i="1"/>
  <c r="R42" i="1"/>
  <c r="P42" i="1"/>
  <c r="N42" i="1"/>
  <c r="M42" i="1"/>
  <c r="K42" i="1"/>
  <c r="I42" i="1"/>
  <c r="H42" i="1"/>
  <c r="F42" i="1"/>
  <c r="D42" i="1"/>
  <c r="C42" i="1"/>
  <c r="B42" i="1"/>
  <c r="A41" i="1"/>
  <c r="T41" i="1"/>
  <c r="E41" i="1"/>
  <c r="G41" i="1"/>
  <c r="J41" i="1"/>
  <c r="L41" i="1"/>
  <c r="O41" i="1"/>
  <c r="Q41" i="1"/>
  <c r="S41" i="1"/>
  <c r="R41" i="1"/>
  <c r="P41" i="1"/>
  <c r="N41" i="1"/>
  <c r="M41" i="1"/>
  <c r="K41" i="1"/>
  <c r="I41" i="1"/>
  <c r="H41" i="1"/>
  <c r="F41" i="1"/>
  <c r="D41" i="1"/>
  <c r="C41" i="1"/>
  <c r="B41" i="1"/>
  <c r="A40" i="1"/>
  <c r="T40" i="1"/>
  <c r="E40" i="1"/>
  <c r="G40" i="1"/>
  <c r="J40" i="1"/>
  <c r="L40" i="1"/>
  <c r="O40" i="1"/>
  <c r="Q40" i="1"/>
  <c r="S40" i="1"/>
  <c r="R40" i="1"/>
  <c r="P40" i="1"/>
  <c r="N40" i="1"/>
  <c r="M40" i="1"/>
  <c r="K40" i="1"/>
  <c r="I40" i="1"/>
  <c r="H40" i="1"/>
  <c r="F40" i="1"/>
  <c r="D40" i="1"/>
  <c r="C40" i="1"/>
  <c r="B40" i="1"/>
  <c r="A39" i="1"/>
  <c r="T39" i="1"/>
  <c r="E39" i="1"/>
  <c r="G39" i="1"/>
  <c r="J39" i="1"/>
  <c r="L39" i="1"/>
  <c r="O39" i="1"/>
  <c r="Q39" i="1"/>
  <c r="S39" i="1"/>
  <c r="R39" i="1"/>
  <c r="P39" i="1"/>
  <c r="N39" i="1"/>
  <c r="M39" i="1"/>
  <c r="K39" i="1"/>
  <c r="I39" i="1"/>
  <c r="H39" i="1"/>
  <c r="F39" i="1"/>
  <c r="D39" i="1"/>
  <c r="C39" i="1"/>
  <c r="B39" i="1"/>
  <c r="A38" i="1"/>
  <c r="T38" i="1"/>
  <c r="E38" i="1"/>
  <c r="G38" i="1"/>
  <c r="J38" i="1"/>
  <c r="L38" i="1"/>
  <c r="O38" i="1"/>
  <c r="Q38" i="1"/>
  <c r="S38" i="1"/>
  <c r="R38" i="1"/>
  <c r="P38" i="1"/>
  <c r="N38" i="1"/>
  <c r="M38" i="1"/>
  <c r="K38" i="1"/>
  <c r="I38" i="1"/>
  <c r="H38" i="1"/>
  <c r="F38" i="1"/>
  <c r="D38" i="1"/>
  <c r="C38" i="1"/>
  <c r="B38" i="1"/>
  <c r="A37" i="1"/>
  <c r="T37" i="1"/>
  <c r="E37" i="1"/>
  <c r="G37" i="1"/>
  <c r="J37" i="1"/>
  <c r="L37" i="1"/>
  <c r="O37" i="1"/>
  <c r="Q37" i="1"/>
  <c r="S37" i="1"/>
  <c r="R37" i="1"/>
  <c r="P37" i="1"/>
  <c r="N37" i="1"/>
  <c r="M37" i="1"/>
  <c r="K37" i="1"/>
  <c r="I37" i="1"/>
  <c r="H37" i="1"/>
  <c r="F37" i="1"/>
  <c r="D37" i="1"/>
  <c r="C37" i="1"/>
  <c r="B37" i="1"/>
  <c r="A36" i="1"/>
  <c r="T36" i="1"/>
  <c r="E36" i="1"/>
  <c r="G36" i="1"/>
  <c r="J36" i="1"/>
  <c r="L36" i="1"/>
  <c r="O36" i="1"/>
  <c r="Q36" i="1"/>
  <c r="S36" i="1"/>
  <c r="R36" i="1"/>
  <c r="P36" i="1"/>
  <c r="N36" i="1"/>
  <c r="M36" i="1"/>
  <c r="K36" i="1"/>
  <c r="I36" i="1"/>
  <c r="H36" i="1"/>
  <c r="F36" i="1"/>
  <c r="D36" i="1"/>
  <c r="C36" i="1"/>
  <c r="B36" i="1"/>
  <c r="A35" i="1"/>
  <c r="T35" i="1"/>
  <c r="E35" i="1"/>
  <c r="G35" i="1"/>
  <c r="J35" i="1"/>
  <c r="L35" i="1"/>
  <c r="O35" i="1"/>
  <c r="Q35" i="1"/>
  <c r="S35" i="1"/>
  <c r="R35" i="1"/>
  <c r="P35" i="1"/>
  <c r="N35" i="1"/>
  <c r="M35" i="1"/>
  <c r="K35" i="1"/>
  <c r="I35" i="1"/>
  <c r="H35" i="1"/>
  <c r="F35" i="1"/>
  <c r="D35" i="1"/>
  <c r="C35" i="1"/>
  <c r="B35" i="1"/>
  <c r="A34" i="1"/>
  <c r="T34" i="1"/>
  <c r="E34" i="1"/>
  <c r="G34" i="1"/>
  <c r="J34" i="1"/>
  <c r="L34" i="1"/>
  <c r="O34" i="1"/>
  <c r="Q34" i="1"/>
  <c r="S34" i="1"/>
  <c r="R34" i="1"/>
  <c r="P34" i="1"/>
  <c r="N34" i="1"/>
  <c r="M34" i="1"/>
  <c r="K34" i="1"/>
  <c r="I34" i="1"/>
  <c r="H34" i="1"/>
  <c r="F34" i="1"/>
  <c r="D34" i="1"/>
  <c r="C34" i="1"/>
  <c r="B34" i="1"/>
  <c r="A33" i="1"/>
  <c r="T33" i="1"/>
  <c r="E33" i="1"/>
  <c r="G33" i="1"/>
  <c r="J33" i="1"/>
  <c r="L33" i="1"/>
  <c r="O33" i="1"/>
  <c r="Q33" i="1"/>
  <c r="S33" i="1"/>
  <c r="R33" i="1"/>
  <c r="P33" i="1"/>
  <c r="N33" i="1"/>
  <c r="M33" i="1"/>
  <c r="K33" i="1"/>
  <c r="I33" i="1"/>
  <c r="H33" i="1"/>
  <c r="F33" i="1"/>
  <c r="D33" i="1"/>
  <c r="C33" i="1"/>
  <c r="B33" i="1"/>
  <c r="A32" i="1"/>
  <c r="T32" i="1"/>
  <c r="E32" i="1"/>
  <c r="G32" i="1"/>
  <c r="J32" i="1"/>
  <c r="L32" i="1"/>
  <c r="O32" i="1"/>
  <c r="Q32" i="1"/>
  <c r="S32" i="1"/>
  <c r="R32" i="1"/>
  <c r="P32" i="1"/>
  <c r="N32" i="1"/>
  <c r="M32" i="1"/>
  <c r="K32" i="1"/>
  <c r="I32" i="1"/>
  <c r="H32" i="1"/>
  <c r="F32" i="1"/>
  <c r="D32" i="1"/>
  <c r="C32" i="1"/>
  <c r="B32" i="1"/>
  <c r="A31" i="1"/>
  <c r="T31" i="1"/>
  <c r="E31" i="1"/>
  <c r="G31" i="1"/>
  <c r="J31" i="1"/>
  <c r="L31" i="1"/>
  <c r="O31" i="1"/>
  <c r="Q31" i="1"/>
  <c r="S31" i="1"/>
  <c r="R31" i="1"/>
  <c r="P31" i="1"/>
  <c r="N31" i="1"/>
  <c r="M31" i="1"/>
  <c r="K31" i="1"/>
  <c r="I31" i="1"/>
  <c r="H31" i="1"/>
  <c r="F31" i="1"/>
  <c r="D31" i="1"/>
  <c r="C31" i="1"/>
  <c r="B31" i="1"/>
  <c r="A30" i="1"/>
  <c r="T30" i="1"/>
  <c r="E30" i="1"/>
  <c r="G30" i="1"/>
  <c r="J30" i="1"/>
  <c r="L30" i="1"/>
  <c r="O30" i="1"/>
  <c r="Q30" i="1"/>
  <c r="S30" i="1"/>
  <c r="R30" i="1"/>
  <c r="P30" i="1"/>
  <c r="N30" i="1"/>
  <c r="M30" i="1"/>
  <c r="K30" i="1"/>
  <c r="I30" i="1"/>
  <c r="H30" i="1"/>
  <c r="F30" i="1"/>
  <c r="D30" i="1"/>
  <c r="C30" i="1"/>
  <c r="B30" i="1"/>
  <c r="A29" i="1"/>
  <c r="T29" i="1"/>
  <c r="E29" i="1"/>
  <c r="G29" i="1"/>
  <c r="J29" i="1"/>
  <c r="L29" i="1"/>
  <c r="O29" i="1"/>
  <c r="Q29" i="1"/>
  <c r="S29" i="1"/>
  <c r="R29" i="1"/>
  <c r="P29" i="1"/>
  <c r="N29" i="1"/>
  <c r="M29" i="1"/>
  <c r="K29" i="1"/>
  <c r="I29" i="1"/>
  <c r="H29" i="1"/>
  <c r="F29" i="1"/>
  <c r="D29" i="1"/>
  <c r="C29" i="1"/>
  <c r="B29" i="1"/>
  <c r="A28" i="1"/>
  <c r="T28" i="1"/>
  <c r="E28" i="1"/>
  <c r="G28" i="1"/>
  <c r="J28" i="1"/>
  <c r="L28" i="1"/>
  <c r="O28" i="1"/>
  <c r="Q28" i="1"/>
  <c r="S28" i="1"/>
  <c r="R28" i="1"/>
  <c r="P28" i="1"/>
  <c r="N28" i="1"/>
  <c r="M28" i="1"/>
  <c r="K28" i="1"/>
  <c r="I28" i="1"/>
  <c r="H28" i="1"/>
  <c r="F28" i="1"/>
  <c r="D28" i="1"/>
  <c r="C28" i="1"/>
  <c r="B28" i="1"/>
  <c r="A27" i="1"/>
  <c r="T27" i="1"/>
  <c r="E27" i="1"/>
  <c r="G27" i="1"/>
  <c r="J27" i="1"/>
  <c r="L27" i="1"/>
  <c r="O27" i="1"/>
  <c r="Q27" i="1"/>
  <c r="S27" i="1"/>
  <c r="R27" i="1"/>
  <c r="P27" i="1"/>
  <c r="N27" i="1"/>
  <c r="M27" i="1"/>
  <c r="K27" i="1"/>
  <c r="I27" i="1"/>
  <c r="H27" i="1"/>
  <c r="F27" i="1"/>
  <c r="D27" i="1"/>
  <c r="C27" i="1"/>
  <c r="B27" i="1"/>
  <c r="A26" i="1"/>
  <c r="T26" i="1"/>
  <c r="E26" i="1"/>
  <c r="G26" i="1"/>
  <c r="J26" i="1"/>
  <c r="L26" i="1"/>
  <c r="O26" i="1"/>
  <c r="Q26" i="1"/>
  <c r="S26" i="1"/>
  <c r="R26" i="1"/>
  <c r="P26" i="1"/>
  <c r="N26" i="1"/>
  <c r="M26" i="1"/>
  <c r="K26" i="1"/>
  <c r="I26" i="1"/>
  <c r="H26" i="1"/>
  <c r="F26" i="1"/>
  <c r="D26" i="1"/>
  <c r="C26" i="1"/>
  <c r="B26" i="1"/>
  <c r="A25" i="1"/>
  <c r="T25" i="1"/>
  <c r="E25" i="1"/>
  <c r="G25" i="1"/>
  <c r="J25" i="1"/>
  <c r="L25" i="1"/>
  <c r="O25" i="1"/>
  <c r="Q25" i="1"/>
  <c r="S25" i="1"/>
  <c r="R25" i="1"/>
  <c r="P25" i="1"/>
  <c r="N25" i="1"/>
  <c r="M25" i="1"/>
  <c r="K25" i="1"/>
  <c r="I25" i="1"/>
  <c r="H25" i="1"/>
  <c r="F25" i="1"/>
  <c r="D25" i="1"/>
  <c r="C25" i="1"/>
  <c r="B25" i="1"/>
  <c r="A24" i="1"/>
  <c r="T24" i="1"/>
  <c r="E24" i="1"/>
  <c r="G24" i="1"/>
  <c r="J24" i="1"/>
  <c r="L24" i="1"/>
  <c r="O24" i="1"/>
  <c r="Q24" i="1"/>
  <c r="S24" i="1"/>
  <c r="R24" i="1"/>
  <c r="P24" i="1"/>
  <c r="N24" i="1"/>
  <c r="M24" i="1"/>
  <c r="K24" i="1"/>
  <c r="I24" i="1"/>
  <c r="H24" i="1"/>
  <c r="F24" i="1"/>
  <c r="D24" i="1"/>
  <c r="C24" i="1"/>
  <c r="B24" i="1"/>
  <c r="A23" i="1"/>
  <c r="T23" i="1"/>
  <c r="E23" i="1"/>
  <c r="G23" i="1"/>
  <c r="J23" i="1"/>
  <c r="L23" i="1"/>
  <c r="O23" i="1"/>
  <c r="Q23" i="1"/>
  <c r="S23" i="1"/>
  <c r="R23" i="1"/>
  <c r="P23" i="1"/>
  <c r="N23" i="1"/>
  <c r="M23" i="1"/>
  <c r="K23" i="1"/>
  <c r="I23" i="1"/>
  <c r="H23" i="1"/>
  <c r="F23" i="1"/>
  <c r="D23" i="1"/>
  <c r="C23" i="1"/>
  <c r="B23" i="1"/>
  <c r="A22" i="1"/>
  <c r="T22" i="1"/>
  <c r="E22" i="1"/>
  <c r="G22" i="1"/>
  <c r="J22" i="1"/>
  <c r="L22" i="1"/>
  <c r="O22" i="1"/>
  <c r="Q22" i="1"/>
  <c r="S22" i="1"/>
  <c r="R22" i="1"/>
  <c r="P22" i="1"/>
  <c r="N22" i="1"/>
  <c r="M22" i="1"/>
  <c r="K22" i="1"/>
  <c r="I22" i="1"/>
  <c r="H22" i="1"/>
  <c r="F22" i="1"/>
  <c r="D22" i="1"/>
  <c r="C22" i="1"/>
  <c r="B22" i="1"/>
  <c r="A21" i="1"/>
  <c r="T21" i="1"/>
  <c r="E21" i="1"/>
  <c r="G21" i="1"/>
  <c r="J21" i="1"/>
  <c r="L21" i="1"/>
  <c r="O21" i="1"/>
  <c r="Q21" i="1"/>
  <c r="S21" i="1"/>
  <c r="R21" i="1"/>
  <c r="P21" i="1"/>
  <c r="N21" i="1"/>
  <c r="M21" i="1"/>
  <c r="K21" i="1"/>
  <c r="I21" i="1"/>
  <c r="H21" i="1"/>
  <c r="F21" i="1"/>
  <c r="D21" i="1"/>
  <c r="C21" i="1"/>
  <c r="B21" i="1"/>
  <c r="A20" i="1"/>
  <c r="T20" i="1"/>
  <c r="E20" i="1"/>
  <c r="G20" i="1"/>
  <c r="J20" i="1"/>
  <c r="L20" i="1"/>
  <c r="O20" i="1"/>
  <c r="Q20" i="1"/>
  <c r="S20" i="1"/>
  <c r="R20" i="1"/>
  <c r="P20" i="1"/>
  <c r="N20" i="1"/>
  <c r="M20" i="1"/>
  <c r="K20" i="1"/>
  <c r="I20" i="1"/>
  <c r="H20" i="1"/>
  <c r="F20" i="1"/>
  <c r="D20" i="1"/>
  <c r="C20" i="1"/>
  <c r="B20" i="1"/>
  <c r="A19" i="1"/>
  <c r="T19" i="1"/>
  <c r="E19" i="1"/>
  <c r="G19" i="1"/>
  <c r="J19" i="1"/>
  <c r="L19" i="1"/>
  <c r="O19" i="1"/>
  <c r="Q19" i="1"/>
  <c r="S19" i="1"/>
  <c r="R19" i="1"/>
  <c r="P19" i="1"/>
  <c r="N19" i="1"/>
  <c r="M19" i="1"/>
  <c r="K19" i="1"/>
  <c r="I19" i="1"/>
  <c r="H19" i="1"/>
  <c r="F19" i="1"/>
  <c r="D19" i="1"/>
  <c r="C19" i="1"/>
  <c r="B19" i="1"/>
  <c r="A18" i="1"/>
  <c r="T18" i="1"/>
  <c r="E18" i="1"/>
  <c r="G18" i="1"/>
  <c r="J18" i="1"/>
  <c r="L18" i="1"/>
  <c r="O18" i="1"/>
  <c r="Q18" i="1"/>
  <c r="S18" i="1"/>
  <c r="R18" i="1"/>
  <c r="P18" i="1"/>
  <c r="N18" i="1"/>
  <c r="M18" i="1"/>
  <c r="K18" i="1"/>
  <c r="I18" i="1"/>
  <c r="H18" i="1"/>
  <c r="F18" i="1"/>
  <c r="D18" i="1"/>
  <c r="C18" i="1"/>
  <c r="B18" i="1"/>
  <c r="A17" i="1"/>
  <c r="T17" i="1"/>
  <c r="E17" i="1"/>
  <c r="G17" i="1"/>
  <c r="J17" i="1"/>
  <c r="L17" i="1"/>
  <c r="O17" i="1"/>
  <c r="Q17" i="1"/>
  <c r="S17" i="1"/>
  <c r="R17" i="1"/>
  <c r="P17" i="1"/>
  <c r="N17" i="1"/>
  <c r="M17" i="1"/>
  <c r="K17" i="1"/>
  <c r="I17" i="1"/>
  <c r="H17" i="1"/>
  <c r="F17" i="1"/>
  <c r="D17" i="1"/>
  <c r="C17" i="1"/>
  <c r="B17" i="1"/>
  <c r="A16" i="1"/>
  <c r="T16" i="1"/>
  <c r="E16" i="1"/>
  <c r="G16" i="1"/>
  <c r="J16" i="1"/>
  <c r="L16" i="1"/>
  <c r="O16" i="1"/>
  <c r="Q16" i="1"/>
  <c r="S16" i="1"/>
  <c r="R16" i="1"/>
  <c r="P16" i="1"/>
  <c r="N16" i="1"/>
  <c r="M16" i="1"/>
  <c r="K16" i="1"/>
  <c r="I16" i="1"/>
  <c r="H16" i="1"/>
  <c r="F16" i="1"/>
  <c r="D16" i="1"/>
  <c r="C16" i="1"/>
  <c r="B16" i="1"/>
  <c r="A15" i="1"/>
  <c r="T15" i="1"/>
  <c r="E15" i="1"/>
  <c r="G15" i="1"/>
  <c r="J15" i="1"/>
  <c r="L15" i="1"/>
  <c r="O15" i="1"/>
  <c r="Q15" i="1"/>
  <c r="S15" i="1"/>
  <c r="R15" i="1"/>
  <c r="P15" i="1"/>
  <c r="N15" i="1"/>
  <c r="M15" i="1"/>
  <c r="K15" i="1"/>
  <c r="I15" i="1"/>
  <c r="H15" i="1"/>
  <c r="F15" i="1"/>
  <c r="D15" i="1"/>
  <c r="C15" i="1"/>
  <c r="B15" i="1"/>
  <c r="A14" i="1"/>
  <c r="T14" i="1"/>
  <c r="E14" i="1"/>
  <c r="G14" i="1"/>
  <c r="J14" i="1"/>
  <c r="L14" i="1"/>
  <c r="O14" i="1"/>
  <c r="Q14" i="1"/>
  <c r="S14" i="1"/>
  <c r="R14" i="1"/>
  <c r="P14" i="1"/>
  <c r="N14" i="1"/>
  <c r="M14" i="1"/>
  <c r="K14" i="1"/>
  <c r="I14" i="1"/>
  <c r="H14" i="1"/>
  <c r="F14" i="1"/>
  <c r="D14" i="1"/>
  <c r="C14" i="1"/>
  <c r="B14" i="1"/>
  <c r="A13" i="1"/>
  <c r="T13" i="1"/>
  <c r="E13" i="1"/>
  <c r="G13" i="1"/>
  <c r="J13" i="1"/>
  <c r="L13" i="1"/>
  <c r="O13" i="1"/>
  <c r="Q13" i="1"/>
  <c r="S13" i="1"/>
  <c r="R13" i="1"/>
  <c r="P13" i="1"/>
  <c r="N13" i="1"/>
  <c r="M13" i="1"/>
  <c r="K13" i="1"/>
  <c r="I13" i="1"/>
  <c r="H13" i="1"/>
  <c r="F13" i="1"/>
  <c r="D13" i="1"/>
  <c r="C13" i="1"/>
  <c r="B13" i="1"/>
  <c r="A12" i="1"/>
  <c r="T12" i="1"/>
  <c r="E12" i="1"/>
  <c r="G12" i="1"/>
  <c r="J12" i="1"/>
  <c r="L12" i="1"/>
  <c r="O12" i="1"/>
  <c r="Q12" i="1"/>
  <c r="S12" i="1"/>
  <c r="R12" i="1"/>
  <c r="P12" i="1"/>
  <c r="N12" i="1"/>
  <c r="M12" i="1"/>
  <c r="K12" i="1"/>
  <c r="I12" i="1"/>
  <c r="H12" i="1"/>
  <c r="F12" i="1"/>
  <c r="D12" i="1"/>
  <c r="C12" i="1"/>
  <c r="B12" i="1"/>
  <c r="A11" i="1"/>
  <c r="T11" i="1"/>
  <c r="E11" i="1"/>
  <c r="G11" i="1"/>
  <c r="J11" i="1"/>
  <c r="L11" i="1"/>
  <c r="O11" i="1"/>
  <c r="Q11" i="1"/>
  <c r="S11" i="1"/>
  <c r="R11" i="1"/>
  <c r="P11" i="1"/>
  <c r="N11" i="1"/>
  <c r="M11" i="1"/>
  <c r="K11" i="1"/>
  <c r="I11" i="1"/>
  <c r="H11" i="1"/>
  <c r="F11" i="1"/>
  <c r="D11" i="1"/>
  <c r="C11" i="1"/>
  <c r="B11" i="1"/>
  <c r="A10" i="1"/>
  <c r="T10" i="1"/>
  <c r="E10" i="1"/>
  <c r="G10" i="1"/>
  <c r="J10" i="1"/>
  <c r="L10" i="1"/>
  <c r="O10" i="1"/>
  <c r="Q10" i="1"/>
  <c r="S10" i="1"/>
  <c r="R10" i="1"/>
  <c r="P10" i="1"/>
  <c r="N10" i="1"/>
  <c r="M10" i="1"/>
  <c r="K10" i="1"/>
  <c r="I10" i="1"/>
  <c r="H10" i="1"/>
  <c r="F10" i="1"/>
  <c r="D10" i="1"/>
  <c r="C10" i="1"/>
  <c r="B10" i="1"/>
  <c r="A9" i="1"/>
  <c r="T9" i="1"/>
  <c r="E9" i="1"/>
  <c r="G9" i="1"/>
  <c r="J9" i="1"/>
  <c r="L9" i="1"/>
  <c r="O9" i="1"/>
  <c r="Q9" i="1"/>
  <c r="S9" i="1"/>
  <c r="R9" i="1"/>
  <c r="P9" i="1"/>
  <c r="N9" i="1"/>
  <c r="M9" i="1"/>
  <c r="K9" i="1"/>
  <c r="I9" i="1"/>
  <c r="H9" i="1"/>
  <c r="F9" i="1"/>
  <c r="D9" i="1"/>
  <c r="C9" i="1"/>
  <c r="B9" i="1"/>
  <c r="A8" i="1"/>
  <c r="T8" i="1"/>
  <c r="E8" i="1"/>
  <c r="F8" i="1"/>
  <c r="G8" i="1"/>
  <c r="J8" i="1"/>
  <c r="K8" i="1"/>
  <c r="L8" i="1"/>
  <c r="O8" i="1"/>
  <c r="P8" i="1"/>
  <c r="Q8" i="1"/>
  <c r="S8" i="1"/>
  <c r="R8" i="1"/>
  <c r="N8" i="1"/>
  <c r="M8" i="1"/>
  <c r="I8" i="1"/>
  <c r="H8" i="1"/>
  <c r="D8" i="1"/>
  <c r="C8" i="1"/>
  <c r="B8" i="1"/>
  <c r="A7" i="1"/>
  <c r="T7" i="1"/>
  <c r="E7" i="1"/>
  <c r="F7" i="1"/>
  <c r="G7" i="1"/>
  <c r="J7" i="1"/>
  <c r="K7" i="1"/>
  <c r="L7" i="1"/>
  <c r="O7" i="1"/>
  <c r="P7" i="1"/>
  <c r="Q7" i="1"/>
  <c r="S7" i="1"/>
  <c r="R7" i="1"/>
  <c r="N7" i="1"/>
  <c r="M7" i="1"/>
  <c r="I7" i="1"/>
  <c r="H7" i="1"/>
  <c r="D7" i="1"/>
  <c r="C7" i="1"/>
  <c r="B7" i="1"/>
  <c r="A6" i="1"/>
  <c r="T6" i="1"/>
  <c r="E6" i="1"/>
  <c r="F6" i="1"/>
  <c r="G6" i="1"/>
  <c r="J6" i="1"/>
  <c r="K6" i="1"/>
  <c r="L6" i="1"/>
  <c r="O6" i="1"/>
  <c r="P6" i="1"/>
  <c r="Q6" i="1"/>
  <c r="S6" i="1"/>
  <c r="R6" i="1"/>
  <c r="N6" i="1"/>
  <c r="M6" i="1"/>
  <c r="I6" i="1"/>
  <c r="H6" i="1"/>
  <c r="D6" i="1"/>
  <c r="C6" i="1"/>
  <c r="B6" i="1"/>
  <c r="T5" i="1"/>
  <c r="E5" i="1"/>
  <c r="F5" i="1"/>
  <c r="G5" i="1"/>
  <c r="J5" i="1"/>
  <c r="K5" i="1"/>
  <c r="L5" i="1"/>
  <c r="O5" i="1"/>
  <c r="P5" i="1"/>
  <c r="Q5" i="1"/>
  <c r="S5" i="1"/>
  <c r="R5" i="1"/>
  <c r="N5" i="1"/>
  <c r="M5" i="1"/>
  <c r="I5" i="1"/>
  <c r="H5" i="1"/>
  <c r="D5" i="1"/>
  <c r="C5" i="1"/>
  <c r="B5" i="1"/>
  <c r="A2" i="1"/>
</calcChain>
</file>

<file path=xl/sharedStrings.xml><?xml version="1.0" encoding="utf-8"?>
<sst xmlns="http://schemas.openxmlformats.org/spreadsheetml/2006/main" count="20" uniqueCount="12">
  <si>
    <t>Cl.</t>
  </si>
  <si>
    <t>CLUB</t>
  </si>
  <si>
    <t>N° club</t>
  </si>
  <si>
    <t>Nom</t>
  </si>
  <si>
    <t>Séries</t>
  </si>
  <si>
    <t>Total</t>
  </si>
  <si>
    <t>M*</t>
  </si>
  <si>
    <t>TOTAL</t>
  </si>
  <si>
    <t>Bar.</t>
  </si>
  <si>
    <t>BENJAMINS</t>
  </si>
  <si>
    <t>POUSSINS</t>
  </si>
  <si>
    <t>MINIMES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</si>
</sst>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.##\.###"/>
  </numFmts>
  <fonts count="7" x14ac:knownFonts="1">
    <font>
      <sz val="10"/>
      <name val="Verdana"/>
    </font>
    <font>
      <b/>
      <sz val="28"/>
      <name val="Arial Narrow"/>
      <family val="2"/>
    </font>
    <font>
      <b/>
      <sz val="30"/>
      <name val="Arial Narrow"/>
      <family val="2"/>
    </font>
    <font>
      <b/>
      <sz val="32"/>
      <name val="Arial Narrow"/>
      <family val="2"/>
    </font>
    <font>
      <sz val="30"/>
      <name val="Arial Narrow"/>
      <family val="2"/>
    </font>
    <font>
      <b/>
      <sz val="40"/>
      <name val="Arial Narrow"/>
      <family val="2"/>
    </font>
    <font>
      <sz val="2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_C_D\Desktop\Gestion%20sportive%20-%20Raccourci\Gestion%20sportive\clubs%2010m%202024\cfc%20enfants%20car.%202024%202.xlsx" TargetMode="External"/><Relationship Id="rId1" Type="http://schemas.openxmlformats.org/officeDocument/2006/relationships/externalLinkPath" Target="cfc%20enfants%20car.%202024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saisie"/>
      <sheetName val="M Q"/>
      <sheetName val="Clb Q"/>
      <sheetName val="P.F."/>
      <sheetName val="PALMARES"/>
    </sheetNames>
    <sheetDataSet>
      <sheetData sheetId="0">
        <row r="7">
          <cell r="B7" t="str">
            <v>CARABINE</v>
          </cell>
        </row>
        <row r="8">
          <cell r="B8">
            <v>4</v>
          </cell>
        </row>
        <row r="9">
          <cell r="B9" t="str">
            <v>POITOU CHARENTES</v>
          </cell>
        </row>
      </sheetData>
      <sheetData sheetId="1">
        <row r="5">
          <cell r="B5">
            <v>4</v>
          </cell>
          <cell r="C5" t="str">
            <v>STAND ANGOUMOISIN</v>
          </cell>
          <cell r="D5">
            <v>1716136</v>
          </cell>
          <cell r="E5" t="str">
            <v>LAGARDE Manon</v>
          </cell>
          <cell r="F5">
            <v>82.6</v>
          </cell>
          <cell r="G5">
            <v>82.5</v>
          </cell>
          <cell r="H5">
            <v>165.1</v>
          </cell>
          <cell r="J5" t="str">
            <v>LASSUS Louis</v>
          </cell>
          <cell r="K5">
            <v>50.3</v>
          </cell>
          <cell r="L5">
            <v>43</v>
          </cell>
          <cell r="M5">
            <v>93.3</v>
          </cell>
          <cell r="O5" t="str">
            <v>IMBERT NOLHAN</v>
          </cell>
          <cell r="P5">
            <v>55</v>
          </cell>
          <cell r="Q5">
            <v>41.7</v>
          </cell>
          <cell r="R5">
            <v>96.7</v>
          </cell>
          <cell r="T5">
            <v>355.09999999999997</v>
          </cell>
          <cell r="U5">
            <v>0</v>
          </cell>
          <cell r="W5">
            <v>355.10000016719999</v>
          </cell>
        </row>
        <row r="6">
          <cell r="B6">
            <v>3</v>
          </cell>
          <cell r="C6" t="str">
            <v>STE DE  TIR DE COGNAC</v>
          </cell>
          <cell r="D6">
            <v>1716147</v>
          </cell>
          <cell r="E6" t="str">
            <v>DANJOU Tim</v>
          </cell>
          <cell r="F6">
            <v>79.099999999999994</v>
          </cell>
          <cell r="G6">
            <v>74.599999999999994</v>
          </cell>
          <cell r="H6">
            <v>153.69999999999999</v>
          </cell>
          <cell r="J6" t="str">
            <v>VINET Charles</v>
          </cell>
          <cell r="K6">
            <v>59.4</v>
          </cell>
          <cell r="L6">
            <v>69.7</v>
          </cell>
          <cell r="M6">
            <v>129.1</v>
          </cell>
          <cell r="O6" t="str">
            <v>CHASSANT Léon</v>
          </cell>
          <cell r="P6">
            <v>66.3</v>
          </cell>
          <cell r="Q6">
            <v>63.8</v>
          </cell>
          <cell r="R6">
            <v>130.1</v>
          </cell>
          <cell r="T6">
            <v>412.9</v>
          </cell>
          <cell r="U6">
            <v>0</v>
          </cell>
          <cell r="W6">
            <v>412.90000020809998</v>
          </cell>
        </row>
        <row r="7">
          <cell r="B7">
            <v>1</v>
          </cell>
          <cell r="C7" t="str">
            <v xml:space="preserve"> ST ELOI</v>
          </cell>
          <cell r="D7">
            <v>1716140</v>
          </cell>
          <cell r="E7" t="str">
            <v>PRECIGOUT Dimitri</v>
          </cell>
          <cell r="F7">
            <v>70.7</v>
          </cell>
          <cell r="G7">
            <v>70.900000000000006</v>
          </cell>
          <cell r="H7">
            <v>141.60000000000002</v>
          </cell>
          <cell r="J7" t="str">
            <v>GRANET Jean Baptiste</v>
          </cell>
          <cell r="K7">
            <v>88</v>
          </cell>
          <cell r="L7">
            <v>73</v>
          </cell>
          <cell r="M7">
            <v>161</v>
          </cell>
          <cell r="O7" t="str">
            <v>PREVOTEL Timéo</v>
          </cell>
          <cell r="P7">
            <v>89.2</v>
          </cell>
          <cell r="Q7">
            <v>84.9</v>
          </cell>
          <cell r="R7">
            <v>174.10000000000002</v>
          </cell>
          <cell r="T7">
            <v>476.70000000000005</v>
          </cell>
          <cell r="U7">
            <v>0</v>
          </cell>
          <cell r="W7">
            <v>476.70000022880004</v>
          </cell>
        </row>
        <row r="8">
          <cell r="B8">
            <v>2</v>
          </cell>
          <cell r="C8" t="str">
            <v>T.S.R.</v>
          </cell>
          <cell r="D8">
            <v>1716050</v>
          </cell>
          <cell r="E8" t="str">
            <v>MAPAS Théo</v>
          </cell>
          <cell r="F8">
            <v>85.6</v>
          </cell>
          <cell r="G8">
            <v>79</v>
          </cell>
          <cell r="H8">
            <v>164.6</v>
          </cell>
          <cell r="J8" t="str">
            <v>POHU Louis</v>
          </cell>
          <cell r="K8">
            <v>75.5</v>
          </cell>
          <cell r="L8">
            <v>68.5</v>
          </cell>
          <cell r="M8">
            <v>144</v>
          </cell>
          <cell r="O8" t="str">
            <v>FAUCHEREAU Jacques</v>
          </cell>
          <cell r="P8">
            <v>77</v>
          </cell>
          <cell r="Q8">
            <v>81.599999999999994</v>
          </cell>
          <cell r="R8">
            <v>158.6</v>
          </cell>
          <cell r="T8">
            <v>467.20000000000005</v>
          </cell>
          <cell r="U8">
            <v>0</v>
          </cell>
          <cell r="W8">
            <v>467.20000022910006</v>
          </cell>
        </row>
        <row r="9">
          <cell r="B9">
            <v>5</v>
          </cell>
          <cell r="H9">
            <v>0</v>
          </cell>
          <cell r="M9">
            <v>0</v>
          </cell>
          <cell r="R9">
            <v>0</v>
          </cell>
          <cell r="T9">
            <v>0</v>
          </cell>
          <cell r="U9">
            <v>0</v>
          </cell>
          <cell r="W9">
            <v>0</v>
          </cell>
        </row>
        <row r="10">
          <cell r="B10">
            <v>5</v>
          </cell>
          <cell r="H10">
            <v>0</v>
          </cell>
          <cell r="M10">
            <v>0</v>
          </cell>
          <cell r="R10">
            <v>0</v>
          </cell>
          <cell r="T10">
            <v>0</v>
          </cell>
          <cell r="U10">
            <v>0</v>
          </cell>
          <cell r="W10">
            <v>0</v>
          </cell>
        </row>
        <row r="11">
          <cell r="B11">
            <v>5</v>
          </cell>
          <cell r="H11">
            <v>0</v>
          </cell>
          <cell r="M11">
            <v>0</v>
          </cell>
          <cell r="R11">
            <v>0</v>
          </cell>
          <cell r="T11">
            <v>0</v>
          </cell>
          <cell r="U11">
            <v>0</v>
          </cell>
          <cell r="W11">
            <v>0</v>
          </cell>
        </row>
        <row r="12">
          <cell r="B12">
            <v>5</v>
          </cell>
          <cell r="H12">
            <v>0</v>
          </cell>
          <cell r="M12">
            <v>0</v>
          </cell>
          <cell r="R12">
            <v>0</v>
          </cell>
          <cell r="T12">
            <v>0</v>
          </cell>
          <cell r="U12">
            <v>0</v>
          </cell>
          <cell r="W12">
            <v>0</v>
          </cell>
        </row>
        <row r="13">
          <cell r="B13">
            <v>5</v>
          </cell>
          <cell r="H13">
            <v>0</v>
          </cell>
          <cell r="M13">
            <v>0</v>
          </cell>
          <cell r="R13">
            <v>0</v>
          </cell>
          <cell r="T13">
            <v>0</v>
          </cell>
          <cell r="U13">
            <v>0</v>
          </cell>
          <cell r="W13">
            <v>0</v>
          </cell>
        </row>
        <row r="14">
          <cell r="B14">
            <v>5</v>
          </cell>
          <cell r="H14">
            <v>0</v>
          </cell>
          <cell r="M14">
            <v>0</v>
          </cell>
          <cell r="R14">
            <v>0</v>
          </cell>
          <cell r="T14">
            <v>0</v>
          </cell>
          <cell r="U14">
            <v>0</v>
          </cell>
          <cell r="W14">
            <v>0</v>
          </cell>
        </row>
        <row r="15">
          <cell r="B15">
            <v>5</v>
          </cell>
          <cell r="H15">
            <v>0</v>
          </cell>
          <cell r="M15">
            <v>0</v>
          </cell>
          <cell r="R15">
            <v>0</v>
          </cell>
          <cell r="T15">
            <v>0</v>
          </cell>
          <cell r="U15">
            <v>0</v>
          </cell>
          <cell r="W15">
            <v>0</v>
          </cell>
        </row>
        <row r="16">
          <cell r="B16">
            <v>5</v>
          </cell>
          <cell r="H16">
            <v>0</v>
          </cell>
          <cell r="M16">
            <v>0</v>
          </cell>
          <cell r="R16">
            <v>0</v>
          </cell>
          <cell r="T16">
            <v>0</v>
          </cell>
          <cell r="U16">
            <v>0</v>
          </cell>
          <cell r="W16">
            <v>0</v>
          </cell>
        </row>
        <row r="17">
          <cell r="B17">
            <v>5</v>
          </cell>
          <cell r="H17">
            <v>0</v>
          </cell>
          <cell r="M17">
            <v>0</v>
          </cell>
          <cell r="R17">
            <v>0</v>
          </cell>
          <cell r="T17">
            <v>0</v>
          </cell>
          <cell r="U17">
            <v>0</v>
          </cell>
          <cell r="W17">
            <v>0</v>
          </cell>
        </row>
        <row r="18">
          <cell r="B18">
            <v>5</v>
          </cell>
          <cell r="H18">
            <v>0</v>
          </cell>
          <cell r="M18">
            <v>0</v>
          </cell>
          <cell r="R18">
            <v>0</v>
          </cell>
          <cell r="T18">
            <v>0</v>
          </cell>
          <cell r="U18">
            <v>0</v>
          </cell>
          <cell r="W18">
            <v>0</v>
          </cell>
        </row>
        <row r="19">
          <cell r="B19">
            <v>5</v>
          </cell>
          <cell r="H19">
            <v>0</v>
          </cell>
          <cell r="M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</row>
        <row r="20">
          <cell r="B20">
            <v>5</v>
          </cell>
          <cell r="H20">
            <v>0</v>
          </cell>
          <cell r="M20">
            <v>0</v>
          </cell>
          <cell r="R20">
            <v>0</v>
          </cell>
          <cell r="T20">
            <v>0</v>
          </cell>
          <cell r="U20">
            <v>0</v>
          </cell>
          <cell r="W20">
            <v>0</v>
          </cell>
        </row>
        <row r="21">
          <cell r="B21">
            <v>5</v>
          </cell>
          <cell r="H21">
            <v>0</v>
          </cell>
          <cell r="M21">
            <v>0</v>
          </cell>
          <cell r="R21">
            <v>0</v>
          </cell>
          <cell r="T21">
            <v>0</v>
          </cell>
          <cell r="U21">
            <v>0</v>
          </cell>
          <cell r="W21">
            <v>0</v>
          </cell>
        </row>
        <row r="22">
          <cell r="B22">
            <v>5</v>
          </cell>
          <cell r="H22">
            <v>0</v>
          </cell>
          <cell r="M22">
            <v>0</v>
          </cell>
          <cell r="R22">
            <v>0</v>
          </cell>
          <cell r="T22">
            <v>0</v>
          </cell>
          <cell r="U22">
            <v>0</v>
          </cell>
          <cell r="W22">
            <v>0</v>
          </cell>
        </row>
        <row r="23">
          <cell r="B23">
            <v>5</v>
          </cell>
          <cell r="H23">
            <v>0</v>
          </cell>
          <cell r="M23">
            <v>0</v>
          </cell>
          <cell r="R23">
            <v>0</v>
          </cell>
          <cell r="T23">
            <v>0</v>
          </cell>
          <cell r="U23">
            <v>0</v>
          </cell>
          <cell r="W23">
            <v>0</v>
          </cell>
        </row>
        <row r="24">
          <cell r="B24">
            <v>5</v>
          </cell>
          <cell r="H24">
            <v>0</v>
          </cell>
          <cell r="M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</row>
        <row r="25">
          <cell r="B25">
            <v>5</v>
          </cell>
          <cell r="H25">
            <v>0</v>
          </cell>
          <cell r="M25">
            <v>0</v>
          </cell>
          <cell r="R25">
            <v>0</v>
          </cell>
          <cell r="T25">
            <v>0</v>
          </cell>
          <cell r="U25">
            <v>0</v>
          </cell>
          <cell r="W25">
            <v>0</v>
          </cell>
        </row>
        <row r="26">
          <cell r="B26">
            <v>5</v>
          </cell>
          <cell r="H26">
            <v>0</v>
          </cell>
          <cell r="M26">
            <v>0</v>
          </cell>
          <cell r="R26">
            <v>0</v>
          </cell>
          <cell r="T26">
            <v>0</v>
          </cell>
          <cell r="U26">
            <v>0</v>
          </cell>
          <cell r="W26">
            <v>0</v>
          </cell>
        </row>
        <row r="27">
          <cell r="B27">
            <v>5</v>
          </cell>
          <cell r="H27">
            <v>0</v>
          </cell>
          <cell r="M27">
            <v>0</v>
          </cell>
          <cell r="R27">
            <v>0</v>
          </cell>
          <cell r="T27">
            <v>0</v>
          </cell>
          <cell r="U27">
            <v>0</v>
          </cell>
          <cell r="W27">
            <v>0</v>
          </cell>
        </row>
        <row r="28">
          <cell r="B28">
            <v>5</v>
          </cell>
          <cell r="H28">
            <v>0</v>
          </cell>
          <cell r="M28">
            <v>0</v>
          </cell>
          <cell r="R28">
            <v>0</v>
          </cell>
          <cell r="T28">
            <v>0</v>
          </cell>
          <cell r="U28">
            <v>0</v>
          </cell>
          <cell r="W28">
            <v>0</v>
          </cell>
        </row>
        <row r="29">
          <cell r="B29">
            <v>5</v>
          </cell>
          <cell r="H29">
            <v>0</v>
          </cell>
          <cell r="M29">
            <v>0</v>
          </cell>
          <cell r="R29">
            <v>0</v>
          </cell>
          <cell r="T29">
            <v>0</v>
          </cell>
          <cell r="U29">
            <v>0</v>
          </cell>
          <cell r="W29">
            <v>0</v>
          </cell>
        </row>
        <row r="30">
          <cell r="B30">
            <v>5</v>
          </cell>
          <cell r="H30">
            <v>0</v>
          </cell>
          <cell r="M30">
            <v>0</v>
          </cell>
          <cell r="R30">
            <v>0</v>
          </cell>
          <cell r="T30">
            <v>0</v>
          </cell>
          <cell r="U30">
            <v>0</v>
          </cell>
          <cell r="W30">
            <v>0</v>
          </cell>
        </row>
        <row r="31">
          <cell r="B31">
            <v>5</v>
          </cell>
          <cell r="H31">
            <v>0</v>
          </cell>
          <cell r="M31">
            <v>0</v>
          </cell>
          <cell r="R31">
            <v>0</v>
          </cell>
          <cell r="T31">
            <v>0</v>
          </cell>
          <cell r="U31">
            <v>0</v>
          </cell>
          <cell r="W31">
            <v>0</v>
          </cell>
        </row>
        <row r="32">
          <cell r="B32">
            <v>5</v>
          </cell>
          <cell r="H32">
            <v>0</v>
          </cell>
          <cell r="M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</row>
        <row r="33">
          <cell r="B33">
            <v>5</v>
          </cell>
          <cell r="H33">
            <v>0</v>
          </cell>
          <cell r="M33">
            <v>0</v>
          </cell>
          <cell r="R33">
            <v>0</v>
          </cell>
          <cell r="T33">
            <v>0</v>
          </cell>
          <cell r="U33">
            <v>0</v>
          </cell>
          <cell r="W33">
            <v>0</v>
          </cell>
        </row>
        <row r="34">
          <cell r="B34">
            <v>5</v>
          </cell>
          <cell r="H34">
            <v>0</v>
          </cell>
          <cell r="M34">
            <v>0</v>
          </cell>
          <cell r="R34">
            <v>0</v>
          </cell>
          <cell r="T34">
            <v>0</v>
          </cell>
          <cell r="U34">
            <v>0</v>
          </cell>
          <cell r="W34">
            <v>0</v>
          </cell>
        </row>
        <row r="35">
          <cell r="B35">
            <v>5</v>
          </cell>
          <cell r="H35">
            <v>0</v>
          </cell>
          <cell r="M35">
            <v>0</v>
          </cell>
          <cell r="R35">
            <v>0</v>
          </cell>
          <cell r="T35">
            <v>0</v>
          </cell>
          <cell r="U35">
            <v>0</v>
          </cell>
          <cell r="W35">
            <v>0</v>
          </cell>
        </row>
        <row r="36">
          <cell r="B36">
            <v>5</v>
          </cell>
          <cell r="H36">
            <v>0</v>
          </cell>
          <cell r="M36">
            <v>0</v>
          </cell>
          <cell r="R36">
            <v>0</v>
          </cell>
          <cell r="T36">
            <v>0</v>
          </cell>
          <cell r="U36">
            <v>0</v>
          </cell>
          <cell r="W36">
            <v>0</v>
          </cell>
        </row>
        <row r="37">
          <cell r="B37">
            <v>5</v>
          </cell>
          <cell r="H37">
            <v>0</v>
          </cell>
          <cell r="M37">
            <v>0</v>
          </cell>
          <cell r="R37">
            <v>0</v>
          </cell>
          <cell r="T37">
            <v>0</v>
          </cell>
          <cell r="U37">
            <v>0</v>
          </cell>
          <cell r="W37">
            <v>0</v>
          </cell>
        </row>
        <row r="38">
          <cell r="B38">
            <v>5</v>
          </cell>
          <cell r="H38">
            <v>0</v>
          </cell>
          <cell r="M38">
            <v>0</v>
          </cell>
          <cell r="R38">
            <v>0</v>
          </cell>
          <cell r="T38">
            <v>0</v>
          </cell>
          <cell r="U38">
            <v>0</v>
          </cell>
          <cell r="W38">
            <v>0</v>
          </cell>
        </row>
        <row r="39">
          <cell r="B39">
            <v>5</v>
          </cell>
          <cell r="H39">
            <v>0</v>
          </cell>
          <cell r="M39">
            <v>0</v>
          </cell>
          <cell r="R39">
            <v>0</v>
          </cell>
          <cell r="T39">
            <v>0</v>
          </cell>
          <cell r="U39">
            <v>0</v>
          </cell>
          <cell r="W39">
            <v>0</v>
          </cell>
        </row>
        <row r="40">
          <cell r="B40">
            <v>5</v>
          </cell>
          <cell r="H40">
            <v>0</v>
          </cell>
          <cell r="M40">
            <v>0</v>
          </cell>
          <cell r="R40">
            <v>0</v>
          </cell>
          <cell r="T40">
            <v>0</v>
          </cell>
          <cell r="U40">
            <v>0</v>
          </cell>
          <cell r="W40">
            <v>0</v>
          </cell>
        </row>
        <row r="41">
          <cell r="B41">
            <v>5</v>
          </cell>
          <cell r="H41">
            <v>0</v>
          </cell>
          <cell r="M41">
            <v>0</v>
          </cell>
          <cell r="R41">
            <v>0</v>
          </cell>
          <cell r="T41">
            <v>0</v>
          </cell>
          <cell r="U41">
            <v>0</v>
          </cell>
          <cell r="W41">
            <v>0</v>
          </cell>
        </row>
        <row r="42">
          <cell r="B42">
            <v>5</v>
          </cell>
          <cell r="H42">
            <v>0</v>
          </cell>
          <cell r="M42">
            <v>0</v>
          </cell>
          <cell r="R42">
            <v>0</v>
          </cell>
          <cell r="T42">
            <v>0</v>
          </cell>
          <cell r="U42">
            <v>0</v>
          </cell>
          <cell r="W42">
            <v>0</v>
          </cell>
        </row>
        <row r="43">
          <cell r="B43">
            <v>5</v>
          </cell>
          <cell r="H43">
            <v>0</v>
          </cell>
          <cell r="M43">
            <v>0</v>
          </cell>
          <cell r="R43">
            <v>0</v>
          </cell>
          <cell r="T43">
            <v>0</v>
          </cell>
          <cell r="U43">
            <v>0</v>
          </cell>
          <cell r="W43">
            <v>0</v>
          </cell>
        </row>
        <row r="44">
          <cell r="B44">
            <v>5</v>
          </cell>
          <cell r="H44">
            <v>0</v>
          </cell>
          <cell r="M44">
            <v>0</v>
          </cell>
          <cell r="R44">
            <v>0</v>
          </cell>
          <cell r="T44">
            <v>0</v>
          </cell>
          <cell r="U44">
            <v>0</v>
          </cell>
          <cell r="W44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631E3-2993-414F-9964-F7EC60EA3369}">
  <sheetPr>
    <pageSetUpPr fitToPage="1"/>
  </sheetPr>
  <dimension ref="A1:U44"/>
  <sheetViews>
    <sheetView showGridLines="0" tabSelected="1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5" customWidth="1"/>
    <col min="2" max="2" width="54.375" style="23" bestFit="1" customWidth="1"/>
    <col min="3" max="3" width="21.125" style="23" customWidth="1"/>
    <col min="4" max="4" width="50.75" style="23" customWidth="1"/>
    <col min="5" max="7" width="14.625" style="24" customWidth="1"/>
    <col min="8" max="8" width="0.125" style="24" customWidth="1"/>
    <col min="9" max="9" width="50.625" style="23" customWidth="1"/>
    <col min="10" max="11" width="14.625" style="24" customWidth="1"/>
    <col min="12" max="12" width="14" style="24" customWidth="1"/>
    <col min="13" max="13" width="10.625" style="24" hidden="1" customWidth="1"/>
    <col min="14" max="14" width="50.75" style="23" customWidth="1"/>
    <col min="15" max="17" width="14.75" style="24" customWidth="1"/>
    <col min="18" max="18" width="10.75" style="24" hidden="1" customWidth="1"/>
    <col min="19" max="19" width="18.375" style="24" customWidth="1"/>
    <col min="20" max="20" width="8.375" style="25" hidden="1" customWidth="1"/>
    <col min="21" max="21" width="4.375" style="5" customWidth="1"/>
    <col min="22" max="22" width="19.125" style="5" customWidth="1"/>
    <col min="23" max="23" width="4.375" style="5" customWidth="1"/>
    <col min="24" max="24" width="6.875" style="5" customWidth="1"/>
    <col min="25" max="25" width="3.125" style="5" customWidth="1"/>
    <col min="26" max="26" width="1" style="5" customWidth="1"/>
    <col min="27" max="27" width="9.625" style="5" customWidth="1"/>
    <col min="28" max="28" width="9.75" style="5" customWidth="1"/>
    <col min="29" max="16384" width="10.75" style="5"/>
  </cols>
  <sheetData>
    <row r="1" spans="1:21" ht="146.1" customHeight="1" x14ac:dyDescent="0.2">
      <c r="A1" s="1"/>
      <c r="B1" s="2"/>
      <c r="C1" s="2"/>
      <c r="D1" s="2"/>
      <c r="E1" s="3"/>
      <c r="F1" s="3"/>
      <c r="G1" s="3"/>
      <c r="H1" s="3"/>
      <c r="I1" s="2"/>
      <c r="J1" s="3"/>
      <c r="K1" s="3"/>
      <c r="L1" s="3"/>
      <c r="M1" s="3"/>
      <c r="N1" s="2"/>
      <c r="O1" s="3"/>
      <c r="P1" s="3"/>
      <c r="Q1" s="3"/>
      <c r="R1" s="3"/>
      <c r="S1" s="3"/>
      <c r="T1" s="4"/>
    </row>
    <row r="2" spans="1:21" ht="59.1" customHeight="1" x14ac:dyDescent="0.2">
      <c r="A2" s="6" t="str">
        <f>CONCATENATE("MATCH DE QUALIFICATION"," - ",[1]INFO!B7," - ",[1]INFO!B9)</f>
        <v>MATCH DE QUALIFICATION - CARABINE - POITOU CHARENTES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30" customHeight="1" x14ac:dyDescent="0.2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/>
      <c r="G3" s="11" t="s">
        <v>5</v>
      </c>
      <c r="H3" s="10" t="s">
        <v>6</v>
      </c>
      <c r="I3" s="9" t="s">
        <v>3</v>
      </c>
      <c r="J3" s="10" t="s">
        <v>4</v>
      </c>
      <c r="K3" s="10"/>
      <c r="L3" s="11" t="s">
        <v>5</v>
      </c>
      <c r="M3" s="10" t="s">
        <v>6</v>
      </c>
      <c r="N3" s="9" t="s">
        <v>3</v>
      </c>
      <c r="O3" s="10" t="s">
        <v>4</v>
      </c>
      <c r="P3" s="10"/>
      <c r="Q3" s="11" t="s">
        <v>5</v>
      </c>
      <c r="R3" s="10" t="s">
        <v>6</v>
      </c>
      <c r="S3" s="12" t="s">
        <v>7</v>
      </c>
      <c r="T3" s="13" t="s">
        <v>8</v>
      </c>
      <c r="U3" s="14"/>
    </row>
    <row r="4" spans="1:21" ht="44.1" customHeight="1" x14ac:dyDescent="0.2">
      <c r="A4" s="7"/>
      <c r="B4" s="8"/>
      <c r="C4" s="8"/>
      <c r="D4" s="9" t="s">
        <v>9</v>
      </c>
      <c r="E4" s="15">
        <v>1</v>
      </c>
      <c r="F4" s="15">
        <v>2</v>
      </c>
      <c r="G4" s="11"/>
      <c r="H4" s="10"/>
      <c r="I4" s="9" t="s">
        <v>10</v>
      </c>
      <c r="J4" s="15">
        <v>1</v>
      </c>
      <c r="K4" s="15">
        <v>2</v>
      </c>
      <c r="L4" s="11"/>
      <c r="M4" s="10"/>
      <c r="N4" s="9" t="s">
        <v>11</v>
      </c>
      <c r="O4" s="15">
        <v>1</v>
      </c>
      <c r="P4" s="15">
        <v>2</v>
      </c>
      <c r="Q4" s="11"/>
      <c r="R4" s="10"/>
      <c r="S4" s="12"/>
      <c r="T4" s="13"/>
    </row>
    <row r="5" spans="1:21" ht="47.1" customHeight="1" x14ac:dyDescent="0.2">
      <c r="A5" s="16">
        <v>1</v>
      </c>
      <c r="B5" s="17" t="str">
        <f>VLOOKUP(A5,[1]saisie!B$5:W$44,2,0)</f>
        <v xml:space="preserve"> ST ELOI</v>
      </c>
      <c r="C5" s="18">
        <f>VLOOKUP(A5,[1]saisie!B$5:W$44,3,0)</f>
        <v>1716140</v>
      </c>
      <c r="D5" s="9" t="str">
        <f>VLOOKUP(A5,[1]saisie!B$5:W$44,4,0)</f>
        <v>PRECIGOUT Dimitri</v>
      </c>
      <c r="E5" s="15">
        <f>VLOOKUP(A5,[1]saisie!B$5:W$44,5,0)</f>
        <v>70.7</v>
      </c>
      <c r="F5" s="15">
        <f>VLOOKUP(A5,[1]saisie!B$5:W$44,6,0)</f>
        <v>70.900000000000006</v>
      </c>
      <c r="G5" s="19">
        <f t="shared" ref="G5:G44" si="0">SUM(E5:F5)</f>
        <v>141.60000000000002</v>
      </c>
      <c r="H5" s="20">
        <f>VLOOKUP(A5,[1]saisie!B$5:W$44,8,0)</f>
        <v>0</v>
      </c>
      <c r="I5" s="9" t="str">
        <f>VLOOKUP(A5,[1]saisie!B$5:W$44,9,0)</f>
        <v>GRANET Jean Baptiste</v>
      </c>
      <c r="J5" s="15">
        <f>VLOOKUP(A5,[1]saisie!B$5:W$44,10,0)</f>
        <v>88</v>
      </c>
      <c r="K5" s="15">
        <f>VLOOKUP(A5,[1]saisie!B$5:W$44,11,0)</f>
        <v>73</v>
      </c>
      <c r="L5" s="19">
        <f t="shared" ref="L5:L44" si="1">SUM(J5:K5)</f>
        <v>161</v>
      </c>
      <c r="M5" s="20">
        <f>VLOOKUP(A5,[1]saisie!B$5:W$44,13,0)</f>
        <v>0</v>
      </c>
      <c r="N5" s="9" t="str">
        <f>VLOOKUP(A5,[1]saisie!B$5:W$44,14,0)</f>
        <v>PREVOTEL Timéo</v>
      </c>
      <c r="O5" s="15">
        <f>VLOOKUP(A5,[1]saisie!B$5:W$44,15,0)</f>
        <v>89.2</v>
      </c>
      <c r="P5" s="15">
        <f>VLOOKUP(A5,[1]saisie!B$5:W$44,16,0)</f>
        <v>84.9</v>
      </c>
      <c r="Q5" s="19">
        <f t="shared" ref="Q5:Q44" si="2">SUM(O5:P5)</f>
        <v>174.10000000000002</v>
      </c>
      <c r="R5" s="20">
        <f>VLOOKUP(A5,[1]saisie!B$5:W$44,18,0)</f>
        <v>0</v>
      </c>
      <c r="S5" s="21">
        <f t="shared" ref="S5:S44" si="3">SUM(G5+L5+Q5)</f>
        <v>476.70000000000005</v>
      </c>
      <c r="T5" s="22">
        <f>VLOOKUP(A5,[1]saisie!B$5:W$44,20,0)</f>
        <v>0</v>
      </c>
    </row>
    <row r="6" spans="1:21" ht="47.1" customHeight="1" x14ac:dyDescent="0.2">
      <c r="A6" s="16">
        <f>IF([1]INFO!B8&gt;1,2,"")</f>
        <v>2</v>
      </c>
      <c r="B6" s="17" t="str">
        <f>VLOOKUP(A6,[1]saisie!B$5:W$44,2,0)</f>
        <v>T.S.R.</v>
      </c>
      <c r="C6" s="18">
        <f>VLOOKUP(A6,[1]saisie!B$5:W$44,3,0)</f>
        <v>1716050</v>
      </c>
      <c r="D6" s="9" t="str">
        <f>VLOOKUP(A6,[1]saisie!B$5:W$44,4,0)</f>
        <v>MAPAS Théo</v>
      </c>
      <c r="E6" s="15">
        <f>VLOOKUP(A6,[1]saisie!B$5:W$44,5,0)</f>
        <v>85.6</v>
      </c>
      <c r="F6" s="15">
        <f>VLOOKUP(A6,[1]saisie!B$5:W$44,6,0)</f>
        <v>79</v>
      </c>
      <c r="G6" s="19">
        <f t="shared" si="0"/>
        <v>164.6</v>
      </c>
      <c r="H6" s="20">
        <f>VLOOKUP(A6,[1]saisie!B$5:W$44,8,0)</f>
        <v>0</v>
      </c>
      <c r="I6" s="9" t="str">
        <f>VLOOKUP(A6,[1]saisie!B$5:W$44,9,0)</f>
        <v>POHU Louis</v>
      </c>
      <c r="J6" s="15">
        <f>VLOOKUP(A6,[1]saisie!B$5:W$44,10,0)</f>
        <v>75.5</v>
      </c>
      <c r="K6" s="15">
        <f>VLOOKUP(A6,[1]saisie!B$5:W$44,11,0)</f>
        <v>68.5</v>
      </c>
      <c r="L6" s="19">
        <f t="shared" si="1"/>
        <v>144</v>
      </c>
      <c r="M6" s="20">
        <f>VLOOKUP(A6,[1]saisie!B$5:W$44,13,0)</f>
        <v>0</v>
      </c>
      <c r="N6" s="9" t="str">
        <f>VLOOKUP(A6,[1]saisie!B$5:W$44,14,0)</f>
        <v>FAUCHEREAU Jacques</v>
      </c>
      <c r="O6" s="15">
        <f>VLOOKUP(A6,[1]saisie!B$5:W$44,15,0)</f>
        <v>77</v>
      </c>
      <c r="P6" s="15">
        <f>VLOOKUP(A6,[1]saisie!B$5:W$44,16,0)</f>
        <v>81.599999999999994</v>
      </c>
      <c r="Q6" s="19">
        <f t="shared" si="2"/>
        <v>158.6</v>
      </c>
      <c r="R6" s="20">
        <f>VLOOKUP(A6,[1]saisie!B$5:W$44,18,0)</f>
        <v>0</v>
      </c>
      <c r="S6" s="21">
        <f t="shared" si="3"/>
        <v>467.20000000000005</v>
      </c>
      <c r="T6" s="22">
        <f>VLOOKUP(A6,[1]saisie!B$5:W$44,20,0)</f>
        <v>0</v>
      </c>
    </row>
    <row r="7" spans="1:21" ht="47.1" customHeight="1" x14ac:dyDescent="0.2">
      <c r="A7" s="16">
        <f>IF([1]INFO!B8&gt;2,3,"")</f>
        <v>3</v>
      </c>
      <c r="B7" s="17" t="str">
        <f>VLOOKUP(A7,[1]saisie!B$5:W$44,2,0)</f>
        <v>STE DE  TIR DE COGNAC</v>
      </c>
      <c r="C7" s="18">
        <f>VLOOKUP(A7,[1]saisie!B$5:W$44,3,0)</f>
        <v>1716147</v>
      </c>
      <c r="D7" s="9" t="str">
        <f>VLOOKUP(A7,[1]saisie!B$5:W$44,4,0)</f>
        <v>DANJOU Tim</v>
      </c>
      <c r="E7" s="15">
        <f>VLOOKUP(A7,[1]saisie!B$5:W$44,5,0)</f>
        <v>79.099999999999994</v>
      </c>
      <c r="F7" s="15">
        <f>VLOOKUP(A7,[1]saisie!B$5:W$44,6,0)</f>
        <v>74.599999999999994</v>
      </c>
      <c r="G7" s="19">
        <f t="shared" si="0"/>
        <v>153.69999999999999</v>
      </c>
      <c r="H7" s="20">
        <f>VLOOKUP(A7,[1]saisie!B$5:W$44,8,0)</f>
        <v>0</v>
      </c>
      <c r="I7" s="9" t="str">
        <f>VLOOKUP(A7,[1]saisie!B$5:W$44,9,0)</f>
        <v>VINET Charles</v>
      </c>
      <c r="J7" s="15">
        <f>VLOOKUP(A7,[1]saisie!B$5:W$44,10,0)</f>
        <v>59.4</v>
      </c>
      <c r="K7" s="15">
        <f>VLOOKUP(A7,[1]saisie!B$5:W$44,11,0)</f>
        <v>69.7</v>
      </c>
      <c r="L7" s="19">
        <f t="shared" si="1"/>
        <v>129.1</v>
      </c>
      <c r="M7" s="20">
        <f>VLOOKUP(A7,[1]saisie!B$5:W$44,13,0)</f>
        <v>0</v>
      </c>
      <c r="N7" s="9" t="str">
        <f>VLOOKUP(A7,[1]saisie!B$5:W$44,14,0)</f>
        <v>CHASSANT Léon</v>
      </c>
      <c r="O7" s="15">
        <f>VLOOKUP(A7,[1]saisie!B$5:W$44,15,0)</f>
        <v>66.3</v>
      </c>
      <c r="P7" s="15">
        <f>VLOOKUP(A7,[1]saisie!B$5:W$44,16,0)</f>
        <v>63.8</v>
      </c>
      <c r="Q7" s="19">
        <f t="shared" si="2"/>
        <v>130.1</v>
      </c>
      <c r="R7" s="20">
        <f>VLOOKUP(A7,[1]saisie!B$5:W$44,18,0)</f>
        <v>0</v>
      </c>
      <c r="S7" s="21">
        <f t="shared" si="3"/>
        <v>412.9</v>
      </c>
      <c r="T7" s="22">
        <f>VLOOKUP(A7,[1]saisie!B$5:W$44,20,0)</f>
        <v>0</v>
      </c>
    </row>
    <row r="8" spans="1:21" ht="47.1" customHeight="1" x14ac:dyDescent="0.2">
      <c r="A8" s="16">
        <f>IF([1]INFO!B8&gt;3,4,"")</f>
        <v>4</v>
      </c>
      <c r="B8" s="17" t="str">
        <f>VLOOKUP(A8,[1]saisie!B$5:W$44,2,0)</f>
        <v>STAND ANGOUMOISIN</v>
      </c>
      <c r="C8" s="18">
        <f>VLOOKUP(A8,[1]saisie!B$5:W$44,3,0)</f>
        <v>1716136</v>
      </c>
      <c r="D8" s="9" t="str">
        <f>VLOOKUP(A8,[1]saisie!B$5:W$44,4,0)</f>
        <v>LAGARDE Manon</v>
      </c>
      <c r="E8" s="15">
        <f>VLOOKUP(A8,[1]saisie!B$5:W$44,5,0)</f>
        <v>82.6</v>
      </c>
      <c r="F8" s="15">
        <f>VLOOKUP(A8,[1]saisie!B$5:W$44,6,0)</f>
        <v>82.5</v>
      </c>
      <c r="G8" s="19">
        <f t="shared" si="0"/>
        <v>165.1</v>
      </c>
      <c r="H8" s="20">
        <f>VLOOKUP(A8,[1]saisie!B$5:W$44,8,0)</f>
        <v>0</v>
      </c>
      <c r="I8" s="9" t="str">
        <f>VLOOKUP(A8,[1]saisie!B$5:W$44,9,0)</f>
        <v>LASSUS Louis</v>
      </c>
      <c r="J8" s="15">
        <f>VLOOKUP(A8,[1]saisie!B$5:W$44,10,0)</f>
        <v>50.3</v>
      </c>
      <c r="K8" s="15">
        <f>VLOOKUP(A8,[1]saisie!B$5:W$44,11,0)</f>
        <v>43</v>
      </c>
      <c r="L8" s="19">
        <f t="shared" si="1"/>
        <v>93.3</v>
      </c>
      <c r="M8" s="20">
        <f>VLOOKUP(A8,[1]saisie!B$5:W$44,13,0)</f>
        <v>0</v>
      </c>
      <c r="N8" s="9" t="str">
        <f>VLOOKUP(A8,[1]saisie!B$5:W$44,14,0)</f>
        <v>IMBERT NOLHAN</v>
      </c>
      <c r="O8" s="15">
        <f>VLOOKUP(A8,[1]saisie!B$5:W$44,15,0)</f>
        <v>55</v>
      </c>
      <c r="P8" s="15">
        <f>VLOOKUP(A8,[1]saisie!B$5:W$44,16,0)</f>
        <v>41.7</v>
      </c>
      <c r="Q8" s="19">
        <f t="shared" si="2"/>
        <v>96.7</v>
      </c>
      <c r="R8" s="20">
        <f>VLOOKUP(A8,[1]saisie!B$5:W$44,18,0)</f>
        <v>0</v>
      </c>
      <c r="S8" s="21">
        <f t="shared" si="3"/>
        <v>355.09999999999997</v>
      </c>
      <c r="T8" s="22">
        <f>VLOOKUP(A8,[1]saisie!B$5:W$44,20,0)</f>
        <v>0</v>
      </c>
    </row>
    <row r="9" spans="1:21" ht="47.1" customHeight="1" x14ac:dyDescent="0.2">
      <c r="A9" s="16" t="str">
        <f>IF([1]INFO!B8&gt;4,5,"")</f>
        <v/>
      </c>
      <c r="B9" s="17" t="e">
        <f>VLOOKUP(A9,[1]saisie!B$5:W$44,2,0)</f>
        <v>#N/A</v>
      </c>
      <c r="C9" s="18" t="e">
        <f>VLOOKUP(A9,[1]saisie!B$5:W$44,3,0)</f>
        <v>#N/A</v>
      </c>
      <c r="D9" s="9" t="e">
        <f>VLOOKUP(A9,[1]saisie!B$5:W$44,4,0)</f>
        <v>#N/A</v>
      </c>
      <c r="E9" s="15" t="e">
        <f>VLOOKUP(A9,[1]saisie!B$5:W$44,5,0)</f>
        <v>#N/A</v>
      </c>
      <c r="F9" s="15" t="e">
        <f>VLOOKUP(A9,[1]saisie!B$5:W$44,6,0)</f>
        <v>#N/A</v>
      </c>
      <c r="G9" s="19" t="e">
        <f t="shared" si="0"/>
        <v>#N/A</v>
      </c>
      <c r="H9" s="20" t="e">
        <f>VLOOKUP(A9,[1]saisie!B$5:W$44,8,0)</f>
        <v>#N/A</v>
      </c>
      <c r="I9" s="9" t="e">
        <f>VLOOKUP(A9,[1]saisie!B$5:W$44,9,0)</f>
        <v>#N/A</v>
      </c>
      <c r="J9" s="15" t="e">
        <f>VLOOKUP(A9,[1]saisie!B$5:W$44,10,0)</f>
        <v>#N/A</v>
      </c>
      <c r="K9" s="15" t="e">
        <f>VLOOKUP(A9,[1]saisie!B$5:W$44,11,0)</f>
        <v>#N/A</v>
      </c>
      <c r="L9" s="19" t="e">
        <f t="shared" si="1"/>
        <v>#N/A</v>
      </c>
      <c r="M9" s="20" t="e">
        <f>VLOOKUP(A9,[1]saisie!B$5:W$44,13,0)</f>
        <v>#N/A</v>
      </c>
      <c r="N9" s="9" t="e">
        <f>VLOOKUP(A9,[1]saisie!B$5:W$44,14,0)</f>
        <v>#N/A</v>
      </c>
      <c r="O9" s="15" t="e">
        <f>VLOOKUP(A9,[1]saisie!B$5:W$44,15,0)</f>
        <v>#N/A</v>
      </c>
      <c r="P9" s="15" t="e">
        <f>VLOOKUP(A9,[1]saisie!B$5:W$44,16,0)</f>
        <v>#N/A</v>
      </c>
      <c r="Q9" s="19" t="e">
        <f t="shared" si="2"/>
        <v>#N/A</v>
      </c>
      <c r="R9" s="20" t="e">
        <f>VLOOKUP(A9,[1]saisie!B$5:W$44,18,0)</f>
        <v>#N/A</v>
      </c>
      <c r="S9" s="21" t="e">
        <f t="shared" si="3"/>
        <v>#N/A</v>
      </c>
      <c r="T9" s="22" t="e">
        <f>VLOOKUP(A9,[1]saisie!B$5:W$44,20,0)</f>
        <v>#N/A</v>
      </c>
    </row>
    <row r="10" spans="1:21" ht="47.1" customHeight="1" x14ac:dyDescent="0.2">
      <c r="A10" s="16" t="str">
        <f>IF([1]INFO!B8&gt;5,6,"")</f>
        <v/>
      </c>
      <c r="B10" s="17" t="e">
        <f>VLOOKUP(A10,[1]saisie!B$5:W$44,2,0)</f>
        <v>#N/A</v>
      </c>
      <c r="C10" s="18" t="e">
        <f>VLOOKUP(A10,[1]saisie!B$5:W$44,3,0)</f>
        <v>#N/A</v>
      </c>
      <c r="D10" s="9" t="e">
        <f>VLOOKUP(A10,[1]saisie!B$5:W$44,4,0)</f>
        <v>#N/A</v>
      </c>
      <c r="E10" s="15" t="e">
        <f>VLOOKUP(A10,[1]saisie!B$5:W$44,5,0)</f>
        <v>#N/A</v>
      </c>
      <c r="F10" s="15" t="e">
        <f>VLOOKUP(A10,[1]saisie!B$5:W$44,6,0)</f>
        <v>#N/A</v>
      </c>
      <c r="G10" s="19" t="e">
        <f t="shared" si="0"/>
        <v>#N/A</v>
      </c>
      <c r="H10" s="20" t="e">
        <f>VLOOKUP(A10,[1]saisie!B$5:W$44,8,0)</f>
        <v>#N/A</v>
      </c>
      <c r="I10" s="9" t="e">
        <f>VLOOKUP(A10,[1]saisie!B$5:W$44,9,0)</f>
        <v>#N/A</v>
      </c>
      <c r="J10" s="15" t="e">
        <f>VLOOKUP(A10,[1]saisie!B$5:W$44,10,0)</f>
        <v>#N/A</v>
      </c>
      <c r="K10" s="15" t="e">
        <f>VLOOKUP(A10,[1]saisie!B$5:W$44,11,0)</f>
        <v>#N/A</v>
      </c>
      <c r="L10" s="19" t="e">
        <f t="shared" si="1"/>
        <v>#N/A</v>
      </c>
      <c r="M10" s="20" t="e">
        <f>VLOOKUP(A10,[1]saisie!B$5:W$44,13,0)</f>
        <v>#N/A</v>
      </c>
      <c r="N10" s="9" t="e">
        <f>VLOOKUP(A10,[1]saisie!B$5:W$44,14,0)</f>
        <v>#N/A</v>
      </c>
      <c r="O10" s="15" t="e">
        <f>VLOOKUP(A10,[1]saisie!B$5:W$44,15,0)</f>
        <v>#N/A</v>
      </c>
      <c r="P10" s="15" t="e">
        <f>VLOOKUP(A10,[1]saisie!B$5:W$44,16,0)</f>
        <v>#N/A</v>
      </c>
      <c r="Q10" s="19" t="e">
        <f t="shared" si="2"/>
        <v>#N/A</v>
      </c>
      <c r="R10" s="20" t="e">
        <f>VLOOKUP(A10,[1]saisie!B$5:W$44,18,0)</f>
        <v>#N/A</v>
      </c>
      <c r="S10" s="21" t="e">
        <f t="shared" si="3"/>
        <v>#N/A</v>
      </c>
      <c r="T10" s="22" t="e">
        <f>VLOOKUP(A10,[1]saisie!B$5:W$44,20,0)</f>
        <v>#N/A</v>
      </c>
    </row>
    <row r="11" spans="1:21" ht="47.1" customHeight="1" x14ac:dyDescent="0.2">
      <c r="A11" s="16" t="str">
        <f>IF([1]INFO!B8&gt;6,7,"")</f>
        <v/>
      </c>
      <c r="B11" s="17" t="e">
        <f>VLOOKUP(A11,[1]saisie!B$5:W$44,2,0)</f>
        <v>#N/A</v>
      </c>
      <c r="C11" s="18" t="e">
        <f>VLOOKUP(A11,[1]saisie!B$5:W$44,3,0)</f>
        <v>#N/A</v>
      </c>
      <c r="D11" s="9" t="e">
        <f>VLOOKUP(A11,[1]saisie!B$5:W$44,4,0)</f>
        <v>#N/A</v>
      </c>
      <c r="E11" s="15" t="e">
        <f>VLOOKUP(A11,[1]saisie!B$5:W$44,5,0)</f>
        <v>#N/A</v>
      </c>
      <c r="F11" s="15" t="e">
        <f>VLOOKUP(A11,[1]saisie!B$5:W$44,6,0)</f>
        <v>#N/A</v>
      </c>
      <c r="G11" s="19" t="e">
        <f t="shared" si="0"/>
        <v>#N/A</v>
      </c>
      <c r="H11" s="20" t="e">
        <f>VLOOKUP(A11,[1]saisie!B$5:W$44,8,0)</f>
        <v>#N/A</v>
      </c>
      <c r="I11" s="9" t="e">
        <f>VLOOKUP(A11,[1]saisie!B$5:W$44,9,0)</f>
        <v>#N/A</v>
      </c>
      <c r="J11" s="15" t="e">
        <f>VLOOKUP(A11,[1]saisie!B$5:W$44,10,0)</f>
        <v>#N/A</v>
      </c>
      <c r="K11" s="15" t="e">
        <f>VLOOKUP(A11,[1]saisie!B$5:W$44,11,0)</f>
        <v>#N/A</v>
      </c>
      <c r="L11" s="19" t="e">
        <f t="shared" si="1"/>
        <v>#N/A</v>
      </c>
      <c r="M11" s="20" t="e">
        <f>VLOOKUP(A11,[1]saisie!B$5:W$44,13,0)</f>
        <v>#N/A</v>
      </c>
      <c r="N11" s="9" t="e">
        <f>VLOOKUP(A11,[1]saisie!B$5:W$44,14,0)</f>
        <v>#N/A</v>
      </c>
      <c r="O11" s="15" t="e">
        <f>VLOOKUP(A11,[1]saisie!B$5:W$44,15,0)</f>
        <v>#N/A</v>
      </c>
      <c r="P11" s="15" t="e">
        <f>VLOOKUP(A11,[1]saisie!B$5:W$44,16,0)</f>
        <v>#N/A</v>
      </c>
      <c r="Q11" s="19" t="e">
        <f t="shared" si="2"/>
        <v>#N/A</v>
      </c>
      <c r="R11" s="20" t="e">
        <f>VLOOKUP(A11,[1]saisie!B$5:W$44,18,0)</f>
        <v>#N/A</v>
      </c>
      <c r="S11" s="21" t="e">
        <f t="shared" si="3"/>
        <v>#N/A</v>
      </c>
      <c r="T11" s="22" t="e">
        <f>VLOOKUP(A11,[1]saisie!B$5:W$44,20,0)</f>
        <v>#N/A</v>
      </c>
    </row>
    <row r="12" spans="1:21" ht="47.1" customHeight="1" x14ac:dyDescent="0.2">
      <c r="A12" s="16" t="str">
        <f>IF([1]INFO!B8&gt;7,8,"")</f>
        <v/>
      </c>
      <c r="B12" s="17" t="e">
        <f>VLOOKUP(A12,[1]saisie!B$5:W$44,2,0)</f>
        <v>#N/A</v>
      </c>
      <c r="C12" s="18" t="e">
        <f>VLOOKUP(A12,[1]saisie!B$5:W$44,3,0)</f>
        <v>#N/A</v>
      </c>
      <c r="D12" s="9" t="e">
        <f>VLOOKUP(A12,[1]saisie!B$5:W$44,4,0)</f>
        <v>#N/A</v>
      </c>
      <c r="E12" s="15" t="e">
        <f>VLOOKUP(A12,[1]saisie!B$5:W$44,5,0)</f>
        <v>#N/A</v>
      </c>
      <c r="F12" s="15" t="e">
        <f>VLOOKUP(A12,[1]saisie!B$5:W$44,6,0)</f>
        <v>#N/A</v>
      </c>
      <c r="G12" s="19" t="e">
        <f t="shared" si="0"/>
        <v>#N/A</v>
      </c>
      <c r="H12" s="20" t="e">
        <f>VLOOKUP(A12,[1]saisie!B$5:W$44,8,0)</f>
        <v>#N/A</v>
      </c>
      <c r="I12" s="9" t="e">
        <f>VLOOKUP(A12,[1]saisie!B$5:W$44,9,0)</f>
        <v>#N/A</v>
      </c>
      <c r="J12" s="15" t="e">
        <f>VLOOKUP(A12,[1]saisie!B$5:W$44,10,0)</f>
        <v>#N/A</v>
      </c>
      <c r="K12" s="15" t="e">
        <f>VLOOKUP(A12,[1]saisie!B$5:W$44,11,0)</f>
        <v>#N/A</v>
      </c>
      <c r="L12" s="19" t="e">
        <f t="shared" si="1"/>
        <v>#N/A</v>
      </c>
      <c r="M12" s="20" t="e">
        <f>VLOOKUP(A12,[1]saisie!B$5:W$44,13,0)</f>
        <v>#N/A</v>
      </c>
      <c r="N12" s="9" t="e">
        <f>VLOOKUP(A12,[1]saisie!B$5:W$44,14,0)</f>
        <v>#N/A</v>
      </c>
      <c r="O12" s="15" t="e">
        <f>VLOOKUP(A12,[1]saisie!B$5:W$44,15,0)</f>
        <v>#N/A</v>
      </c>
      <c r="P12" s="15" t="e">
        <f>VLOOKUP(A12,[1]saisie!B$5:W$44,16,0)</f>
        <v>#N/A</v>
      </c>
      <c r="Q12" s="19" t="e">
        <f t="shared" si="2"/>
        <v>#N/A</v>
      </c>
      <c r="R12" s="20" t="e">
        <f>VLOOKUP(A12,[1]saisie!B$5:W$44,18,0)</f>
        <v>#N/A</v>
      </c>
      <c r="S12" s="21" t="e">
        <f t="shared" si="3"/>
        <v>#N/A</v>
      </c>
      <c r="T12" s="22" t="e">
        <f>VLOOKUP(A12,[1]saisie!B$5:W$44,20,0)</f>
        <v>#N/A</v>
      </c>
    </row>
    <row r="13" spans="1:21" ht="47.1" customHeight="1" x14ac:dyDescent="0.2">
      <c r="A13" s="16" t="str">
        <f>IF([1]INFO!B8&gt;8,9,"")</f>
        <v/>
      </c>
      <c r="B13" s="17" t="e">
        <f>VLOOKUP(A13,[1]saisie!B$5:W$44,2,0)</f>
        <v>#N/A</v>
      </c>
      <c r="C13" s="18" t="e">
        <f>VLOOKUP(A13,[1]saisie!B$5:W$44,3,0)</f>
        <v>#N/A</v>
      </c>
      <c r="D13" s="9" t="e">
        <f>VLOOKUP(A13,[1]saisie!B$5:W$44,4,0)</f>
        <v>#N/A</v>
      </c>
      <c r="E13" s="15" t="e">
        <f>VLOOKUP(A13,[1]saisie!B$5:W$44,5,0)</f>
        <v>#N/A</v>
      </c>
      <c r="F13" s="15" t="e">
        <f>VLOOKUP(A13,[1]saisie!B$5:W$44,6,0)</f>
        <v>#N/A</v>
      </c>
      <c r="G13" s="19" t="e">
        <f t="shared" si="0"/>
        <v>#N/A</v>
      </c>
      <c r="H13" s="20" t="e">
        <f>VLOOKUP(A13,[1]saisie!B$5:W$44,8,0)</f>
        <v>#N/A</v>
      </c>
      <c r="I13" s="9" t="e">
        <f>VLOOKUP(A13,[1]saisie!B$5:W$44,9,0)</f>
        <v>#N/A</v>
      </c>
      <c r="J13" s="15" t="e">
        <f>VLOOKUP(A13,[1]saisie!B$5:W$44,10,0)</f>
        <v>#N/A</v>
      </c>
      <c r="K13" s="15" t="e">
        <f>VLOOKUP(A13,[1]saisie!B$5:W$44,11,0)</f>
        <v>#N/A</v>
      </c>
      <c r="L13" s="19" t="e">
        <f t="shared" si="1"/>
        <v>#N/A</v>
      </c>
      <c r="M13" s="20" t="e">
        <f>VLOOKUP(A13,[1]saisie!B$5:W$44,13,0)</f>
        <v>#N/A</v>
      </c>
      <c r="N13" s="9" t="e">
        <f>VLOOKUP(A13,[1]saisie!B$5:W$44,14,0)</f>
        <v>#N/A</v>
      </c>
      <c r="O13" s="15" t="e">
        <f>VLOOKUP(A13,[1]saisie!B$5:W$44,15,0)</f>
        <v>#N/A</v>
      </c>
      <c r="P13" s="15" t="e">
        <f>VLOOKUP(A13,[1]saisie!B$5:W$44,16,0)</f>
        <v>#N/A</v>
      </c>
      <c r="Q13" s="19" t="e">
        <f t="shared" si="2"/>
        <v>#N/A</v>
      </c>
      <c r="R13" s="20" t="e">
        <f>VLOOKUP(A13,[1]saisie!B$5:W$44,18,0)</f>
        <v>#N/A</v>
      </c>
      <c r="S13" s="21" t="e">
        <f t="shared" si="3"/>
        <v>#N/A</v>
      </c>
      <c r="T13" s="22" t="e">
        <f>VLOOKUP(A13,[1]saisie!B$5:W$44,20,0)</f>
        <v>#N/A</v>
      </c>
    </row>
    <row r="14" spans="1:21" ht="47.1" customHeight="1" x14ac:dyDescent="0.2">
      <c r="A14" s="16" t="str">
        <f>IF([1]INFO!B8&gt;9,10,"")</f>
        <v/>
      </c>
      <c r="B14" s="17" t="e">
        <f>VLOOKUP(A14,[1]saisie!B$5:W$44,2,0)</f>
        <v>#N/A</v>
      </c>
      <c r="C14" s="18" t="e">
        <f>VLOOKUP(A14,[1]saisie!B$5:W$44,3,0)</f>
        <v>#N/A</v>
      </c>
      <c r="D14" s="9" t="e">
        <f>VLOOKUP(A14,[1]saisie!B$5:W$44,4,0)</f>
        <v>#N/A</v>
      </c>
      <c r="E14" s="15" t="e">
        <f>VLOOKUP(A14,[1]saisie!B$5:W$44,5,0)</f>
        <v>#N/A</v>
      </c>
      <c r="F14" s="15" t="e">
        <f>VLOOKUP(A14,[1]saisie!B$5:W$44,6,0)</f>
        <v>#N/A</v>
      </c>
      <c r="G14" s="19" t="e">
        <f t="shared" si="0"/>
        <v>#N/A</v>
      </c>
      <c r="H14" s="20" t="e">
        <f>VLOOKUP(A14,[1]saisie!B$5:W$44,8,0)</f>
        <v>#N/A</v>
      </c>
      <c r="I14" s="9" t="e">
        <f>VLOOKUP(A14,[1]saisie!B$5:W$44,9,0)</f>
        <v>#N/A</v>
      </c>
      <c r="J14" s="15" t="e">
        <f>VLOOKUP(A14,[1]saisie!B$5:W$44,10,0)</f>
        <v>#N/A</v>
      </c>
      <c r="K14" s="15" t="e">
        <f>VLOOKUP(A14,[1]saisie!B$5:W$44,11,0)</f>
        <v>#N/A</v>
      </c>
      <c r="L14" s="19" t="e">
        <f t="shared" si="1"/>
        <v>#N/A</v>
      </c>
      <c r="M14" s="20" t="e">
        <f>VLOOKUP(A14,[1]saisie!B$5:W$44,13,0)</f>
        <v>#N/A</v>
      </c>
      <c r="N14" s="9" t="e">
        <f>VLOOKUP(A14,[1]saisie!B$5:W$44,14,0)</f>
        <v>#N/A</v>
      </c>
      <c r="O14" s="15" t="e">
        <f>VLOOKUP(A14,[1]saisie!B$5:W$44,15,0)</f>
        <v>#N/A</v>
      </c>
      <c r="P14" s="15" t="e">
        <f>VLOOKUP(A14,[1]saisie!B$5:W$44,16,0)</f>
        <v>#N/A</v>
      </c>
      <c r="Q14" s="19" t="e">
        <f t="shared" si="2"/>
        <v>#N/A</v>
      </c>
      <c r="R14" s="20" t="e">
        <f>VLOOKUP(A14,[1]saisie!B$5:W$44,18,0)</f>
        <v>#N/A</v>
      </c>
      <c r="S14" s="21" t="e">
        <f t="shared" si="3"/>
        <v>#N/A</v>
      </c>
      <c r="T14" s="22" t="e">
        <f>VLOOKUP(A14,[1]saisie!B$5:W$44,20,0)</f>
        <v>#N/A</v>
      </c>
    </row>
    <row r="15" spans="1:21" ht="47.1" customHeight="1" x14ac:dyDescent="0.2">
      <c r="A15" s="16" t="str">
        <f>IF([1]INFO!B8&gt;10,11,"")</f>
        <v/>
      </c>
      <c r="B15" s="17" t="e">
        <f>VLOOKUP(A15,[1]saisie!B$5:W$44,2,0)</f>
        <v>#N/A</v>
      </c>
      <c r="C15" s="18" t="e">
        <f>VLOOKUP(A15,[1]saisie!B$5:W$44,3,0)</f>
        <v>#N/A</v>
      </c>
      <c r="D15" s="9" t="e">
        <f>VLOOKUP(A15,[1]saisie!B$5:W$44,4,0)</f>
        <v>#N/A</v>
      </c>
      <c r="E15" s="15" t="e">
        <f>VLOOKUP(A15,[1]saisie!B$5:W$44,5,0)</f>
        <v>#N/A</v>
      </c>
      <c r="F15" s="15" t="e">
        <f>VLOOKUP(A15,[1]saisie!B$5:W$44,6,0)</f>
        <v>#N/A</v>
      </c>
      <c r="G15" s="19" t="e">
        <f t="shared" si="0"/>
        <v>#N/A</v>
      </c>
      <c r="H15" s="20" t="e">
        <f>VLOOKUP(A15,[1]saisie!B$5:W$44,8,0)</f>
        <v>#N/A</v>
      </c>
      <c r="I15" s="9" t="e">
        <f>VLOOKUP(A15,[1]saisie!B$5:W$44,9,0)</f>
        <v>#N/A</v>
      </c>
      <c r="J15" s="15" t="e">
        <f>VLOOKUP(A15,[1]saisie!B$5:W$44,10,0)</f>
        <v>#N/A</v>
      </c>
      <c r="K15" s="15" t="e">
        <f>VLOOKUP(A15,[1]saisie!B$5:W$44,11,0)</f>
        <v>#N/A</v>
      </c>
      <c r="L15" s="19" t="e">
        <f t="shared" si="1"/>
        <v>#N/A</v>
      </c>
      <c r="M15" s="20" t="e">
        <f>VLOOKUP(A15,[1]saisie!B$5:W$44,13,0)</f>
        <v>#N/A</v>
      </c>
      <c r="N15" s="9" t="e">
        <f>VLOOKUP(A15,[1]saisie!B$5:W$44,14,0)</f>
        <v>#N/A</v>
      </c>
      <c r="O15" s="15" t="e">
        <f>VLOOKUP(A15,[1]saisie!B$5:W$44,15,0)</f>
        <v>#N/A</v>
      </c>
      <c r="P15" s="15" t="e">
        <f>VLOOKUP(A15,[1]saisie!B$5:W$44,16,0)</f>
        <v>#N/A</v>
      </c>
      <c r="Q15" s="19" t="e">
        <f t="shared" si="2"/>
        <v>#N/A</v>
      </c>
      <c r="R15" s="20" t="e">
        <f>VLOOKUP(A15,[1]saisie!B$5:W$44,18,0)</f>
        <v>#N/A</v>
      </c>
      <c r="S15" s="21" t="e">
        <f t="shared" si="3"/>
        <v>#N/A</v>
      </c>
      <c r="T15" s="22" t="e">
        <f>VLOOKUP(A15,[1]saisie!B$5:W$44,20,0)</f>
        <v>#N/A</v>
      </c>
    </row>
    <row r="16" spans="1:21" ht="47.1" customHeight="1" x14ac:dyDescent="0.2">
      <c r="A16" s="16" t="str">
        <f>IF([1]INFO!B8&gt;11,12,"")</f>
        <v/>
      </c>
      <c r="B16" s="17" t="e">
        <f>VLOOKUP(A16,[1]saisie!B$5:W$44,2,0)</f>
        <v>#N/A</v>
      </c>
      <c r="C16" s="18" t="e">
        <f>VLOOKUP(A16,[1]saisie!B$5:W$44,3,0)</f>
        <v>#N/A</v>
      </c>
      <c r="D16" s="9" t="e">
        <f>VLOOKUP(A16,[1]saisie!B$5:W$44,4,0)</f>
        <v>#N/A</v>
      </c>
      <c r="E16" s="15" t="e">
        <f>VLOOKUP(A16,[1]saisie!B$5:W$44,5,0)</f>
        <v>#N/A</v>
      </c>
      <c r="F16" s="15" t="e">
        <f>VLOOKUP(A16,[1]saisie!B$5:W$44,6,0)</f>
        <v>#N/A</v>
      </c>
      <c r="G16" s="19" t="e">
        <f t="shared" si="0"/>
        <v>#N/A</v>
      </c>
      <c r="H16" s="20" t="e">
        <f>VLOOKUP(A16,[1]saisie!B$5:W$44,8,0)</f>
        <v>#N/A</v>
      </c>
      <c r="I16" s="9" t="e">
        <f>VLOOKUP(A16,[1]saisie!B$5:W$44,9,0)</f>
        <v>#N/A</v>
      </c>
      <c r="J16" s="15" t="e">
        <f>VLOOKUP(A16,[1]saisie!B$5:W$44,10,0)</f>
        <v>#N/A</v>
      </c>
      <c r="K16" s="15" t="e">
        <f>VLOOKUP(A16,[1]saisie!B$5:W$44,11,0)</f>
        <v>#N/A</v>
      </c>
      <c r="L16" s="19" t="e">
        <f t="shared" si="1"/>
        <v>#N/A</v>
      </c>
      <c r="M16" s="20" t="e">
        <f>VLOOKUP(A16,[1]saisie!B$5:W$44,13,0)</f>
        <v>#N/A</v>
      </c>
      <c r="N16" s="9" t="e">
        <f>VLOOKUP(A16,[1]saisie!B$5:W$44,14,0)</f>
        <v>#N/A</v>
      </c>
      <c r="O16" s="15" t="e">
        <f>VLOOKUP(A16,[1]saisie!B$5:W$44,15,0)</f>
        <v>#N/A</v>
      </c>
      <c r="P16" s="15" t="e">
        <f>VLOOKUP(A16,[1]saisie!B$5:W$44,16,0)</f>
        <v>#N/A</v>
      </c>
      <c r="Q16" s="19" t="e">
        <f t="shared" si="2"/>
        <v>#N/A</v>
      </c>
      <c r="R16" s="20" t="e">
        <f>VLOOKUP(A16,[1]saisie!B$5:W$44,18,0)</f>
        <v>#N/A</v>
      </c>
      <c r="S16" s="21" t="e">
        <f t="shared" si="3"/>
        <v>#N/A</v>
      </c>
      <c r="T16" s="22" t="e">
        <f>VLOOKUP(A16,[1]saisie!B$5:W$44,20,0)</f>
        <v>#N/A</v>
      </c>
    </row>
    <row r="17" spans="1:20" ht="47.1" customHeight="1" x14ac:dyDescent="0.2">
      <c r="A17" s="16" t="str">
        <f>IF([1]INFO!B8&gt;12,13,"")</f>
        <v/>
      </c>
      <c r="B17" s="17" t="e">
        <f>VLOOKUP(A17,[1]saisie!B$5:W$44,2,0)</f>
        <v>#N/A</v>
      </c>
      <c r="C17" s="18" t="e">
        <f>VLOOKUP(A17,[1]saisie!B$5:W$44,3,0)</f>
        <v>#N/A</v>
      </c>
      <c r="D17" s="9" t="e">
        <f>VLOOKUP(A17,[1]saisie!B$5:W$44,4,0)</f>
        <v>#N/A</v>
      </c>
      <c r="E17" s="15" t="e">
        <f>VLOOKUP(A17,[1]saisie!B$5:W$44,5,0)</f>
        <v>#N/A</v>
      </c>
      <c r="F17" s="15" t="e">
        <f>VLOOKUP(A17,[1]saisie!B$5:W$44,6,0)</f>
        <v>#N/A</v>
      </c>
      <c r="G17" s="19" t="e">
        <f t="shared" si="0"/>
        <v>#N/A</v>
      </c>
      <c r="H17" s="20" t="e">
        <f>VLOOKUP(A17,[1]saisie!B$5:W$44,8,0)</f>
        <v>#N/A</v>
      </c>
      <c r="I17" s="9" t="e">
        <f>VLOOKUP(A17,[1]saisie!B$5:W$44,9,0)</f>
        <v>#N/A</v>
      </c>
      <c r="J17" s="15" t="e">
        <f>VLOOKUP(A17,[1]saisie!B$5:W$44,10,0)</f>
        <v>#N/A</v>
      </c>
      <c r="K17" s="15" t="e">
        <f>VLOOKUP(A17,[1]saisie!B$5:W$44,11,0)</f>
        <v>#N/A</v>
      </c>
      <c r="L17" s="19" t="e">
        <f t="shared" si="1"/>
        <v>#N/A</v>
      </c>
      <c r="M17" s="20" t="e">
        <f>VLOOKUP(A17,[1]saisie!B$5:W$44,13,0)</f>
        <v>#N/A</v>
      </c>
      <c r="N17" s="9" t="e">
        <f>VLOOKUP(A17,[1]saisie!B$5:W$44,14,0)</f>
        <v>#N/A</v>
      </c>
      <c r="O17" s="15" t="e">
        <f>VLOOKUP(A17,[1]saisie!B$5:W$44,15,0)</f>
        <v>#N/A</v>
      </c>
      <c r="P17" s="15" t="e">
        <f>VLOOKUP(A17,[1]saisie!B$5:W$44,16,0)</f>
        <v>#N/A</v>
      </c>
      <c r="Q17" s="19" t="e">
        <f t="shared" si="2"/>
        <v>#N/A</v>
      </c>
      <c r="R17" s="20" t="e">
        <f>VLOOKUP(A17,[1]saisie!B$5:W$44,18,0)</f>
        <v>#N/A</v>
      </c>
      <c r="S17" s="21" t="e">
        <f t="shared" si="3"/>
        <v>#N/A</v>
      </c>
      <c r="T17" s="22" t="e">
        <f>VLOOKUP(A17,[1]saisie!B$5:W$44,20,0)</f>
        <v>#N/A</v>
      </c>
    </row>
    <row r="18" spans="1:20" ht="47.1" customHeight="1" x14ac:dyDescent="0.2">
      <c r="A18" s="16" t="str">
        <f>IF([1]INFO!B8&gt;13,14,"")</f>
        <v/>
      </c>
      <c r="B18" s="17" t="e">
        <f>VLOOKUP(A18,[1]saisie!B$5:W$44,2,0)</f>
        <v>#N/A</v>
      </c>
      <c r="C18" s="18" t="e">
        <f>VLOOKUP(A18,[1]saisie!B$5:W$44,3,0)</f>
        <v>#N/A</v>
      </c>
      <c r="D18" s="9" t="e">
        <f>VLOOKUP(A18,[1]saisie!B$5:W$44,4,0)</f>
        <v>#N/A</v>
      </c>
      <c r="E18" s="15" t="e">
        <f>VLOOKUP(A18,[1]saisie!B$5:W$44,5,0)</f>
        <v>#N/A</v>
      </c>
      <c r="F18" s="15" t="e">
        <f>VLOOKUP(A18,[1]saisie!B$5:W$44,6,0)</f>
        <v>#N/A</v>
      </c>
      <c r="G18" s="19" t="e">
        <f t="shared" si="0"/>
        <v>#N/A</v>
      </c>
      <c r="H18" s="20" t="e">
        <f>VLOOKUP(A18,[1]saisie!B$5:W$44,8,0)</f>
        <v>#N/A</v>
      </c>
      <c r="I18" s="9" t="e">
        <f>VLOOKUP(A18,[1]saisie!B$5:W$44,9,0)</f>
        <v>#N/A</v>
      </c>
      <c r="J18" s="15" t="e">
        <f>VLOOKUP(A18,[1]saisie!B$5:W$44,10,0)</f>
        <v>#N/A</v>
      </c>
      <c r="K18" s="15" t="e">
        <f>VLOOKUP(A18,[1]saisie!B$5:W$44,11,0)</f>
        <v>#N/A</v>
      </c>
      <c r="L18" s="19" t="e">
        <f t="shared" si="1"/>
        <v>#N/A</v>
      </c>
      <c r="M18" s="20" t="e">
        <f>VLOOKUP(A18,[1]saisie!B$5:W$44,13,0)</f>
        <v>#N/A</v>
      </c>
      <c r="N18" s="9" t="e">
        <f>VLOOKUP(A18,[1]saisie!B$5:W$44,14,0)</f>
        <v>#N/A</v>
      </c>
      <c r="O18" s="15" t="e">
        <f>VLOOKUP(A18,[1]saisie!B$5:W$44,15,0)</f>
        <v>#N/A</v>
      </c>
      <c r="P18" s="15" t="e">
        <f>VLOOKUP(A18,[1]saisie!B$5:W$44,16,0)</f>
        <v>#N/A</v>
      </c>
      <c r="Q18" s="19" t="e">
        <f t="shared" si="2"/>
        <v>#N/A</v>
      </c>
      <c r="R18" s="20" t="e">
        <f>VLOOKUP(A18,[1]saisie!B$5:W$44,18,0)</f>
        <v>#N/A</v>
      </c>
      <c r="S18" s="21" t="e">
        <f t="shared" si="3"/>
        <v>#N/A</v>
      </c>
      <c r="T18" s="22" t="e">
        <f>VLOOKUP(A18,[1]saisie!B$5:W$44,20,0)</f>
        <v>#N/A</v>
      </c>
    </row>
    <row r="19" spans="1:20" ht="47.1" customHeight="1" x14ac:dyDescent="0.2">
      <c r="A19" s="16" t="str">
        <f>IF([1]INFO!B8&gt;14,15,"")</f>
        <v/>
      </c>
      <c r="B19" s="17" t="e">
        <f>VLOOKUP(A19,[1]saisie!B$5:W$44,2,0)</f>
        <v>#N/A</v>
      </c>
      <c r="C19" s="18" t="e">
        <f>VLOOKUP(A19,[1]saisie!B$5:W$44,3,0)</f>
        <v>#N/A</v>
      </c>
      <c r="D19" s="9" t="e">
        <f>VLOOKUP(A19,[1]saisie!B$5:W$44,4,0)</f>
        <v>#N/A</v>
      </c>
      <c r="E19" s="15" t="e">
        <f>VLOOKUP(A19,[1]saisie!B$5:W$44,5,0)</f>
        <v>#N/A</v>
      </c>
      <c r="F19" s="15" t="e">
        <f>VLOOKUP(A19,[1]saisie!B$5:W$44,6,0)</f>
        <v>#N/A</v>
      </c>
      <c r="G19" s="19" t="e">
        <f t="shared" si="0"/>
        <v>#N/A</v>
      </c>
      <c r="H19" s="20" t="e">
        <f>VLOOKUP(A19,[1]saisie!B$5:W$44,8,0)</f>
        <v>#N/A</v>
      </c>
      <c r="I19" s="9" t="e">
        <f>VLOOKUP(A19,[1]saisie!B$5:W$44,9,0)</f>
        <v>#N/A</v>
      </c>
      <c r="J19" s="15" t="e">
        <f>VLOOKUP(A19,[1]saisie!B$5:W$44,10,0)</f>
        <v>#N/A</v>
      </c>
      <c r="K19" s="15" t="e">
        <f>VLOOKUP(A19,[1]saisie!B$5:W$44,11,0)</f>
        <v>#N/A</v>
      </c>
      <c r="L19" s="19" t="e">
        <f t="shared" si="1"/>
        <v>#N/A</v>
      </c>
      <c r="M19" s="20" t="e">
        <f>VLOOKUP(A19,[1]saisie!B$5:W$44,13,0)</f>
        <v>#N/A</v>
      </c>
      <c r="N19" s="9" t="e">
        <f>VLOOKUP(A19,[1]saisie!B$5:W$44,14,0)</f>
        <v>#N/A</v>
      </c>
      <c r="O19" s="15" t="e">
        <f>VLOOKUP(A19,[1]saisie!B$5:W$44,15,0)</f>
        <v>#N/A</v>
      </c>
      <c r="P19" s="15" t="e">
        <f>VLOOKUP(A19,[1]saisie!B$5:W$44,16,0)</f>
        <v>#N/A</v>
      </c>
      <c r="Q19" s="19" t="e">
        <f t="shared" si="2"/>
        <v>#N/A</v>
      </c>
      <c r="R19" s="20" t="e">
        <f>VLOOKUP(A19,[1]saisie!B$5:W$44,18,0)</f>
        <v>#N/A</v>
      </c>
      <c r="S19" s="21" t="e">
        <f t="shared" si="3"/>
        <v>#N/A</v>
      </c>
      <c r="T19" s="22" t="e">
        <f>VLOOKUP(A19,[1]saisie!B$5:W$44,20,0)</f>
        <v>#N/A</v>
      </c>
    </row>
    <row r="20" spans="1:20" ht="47.1" customHeight="1" x14ac:dyDescent="0.2">
      <c r="A20" s="16" t="str">
        <f>IF([1]INFO!B8&gt;15,16,"")</f>
        <v/>
      </c>
      <c r="B20" s="17" t="e">
        <f>VLOOKUP(A20,[1]saisie!B$5:W$44,2,0)</f>
        <v>#N/A</v>
      </c>
      <c r="C20" s="18" t="e">
        <f>VLOOKUP(A20,[1]saisie!B$5:W$44,3,0)</f>
        <v>#N/A</v>
      </c>
      <c r="D20" s="9" t="e">
        <f>VLOOKUP(A20,[1]saisie!B$5:W$44,4,0)</f>
        <v>#N/A</v>
      </c>
      <c r="E20" s="15" t="e">
        <f>VLOOKUP(A20,[1]saisie!B$5:W$44,5,0)</f>
        <v>#N/A</v>
      </c>
      <c r="F20" s="15" t="e">
        <f>VLOOKUP(A20,[1]saisie!B$5:W$44,6,0)</f>
        <v>#N/A</v>
      </c>
      <c r="G20" s="19" t="e">
        <f t="shared" si="0"/>
        <v>#N/A</v>
      </c>
      <c r="H20" s="20" t="e">
        <f>VLOOKUP(A20,[1]saisie!B$5:W$44,8,0)</f>
        <v>#N/A</v>
      </c>
      <c r="I20" s="9" t="e">
        <f>VLOOKUP(A20,[1]saisie!B$5:W$44,9,0)</f>
        <v>#N/A</v>
      </c>
      <c r="J20" s="15" t="e">
        <f>VLOOKUP(A20,[1]saisie!B$5:W$44,10,0)</f>
        <v>#N/A</v>
      </c>
      <c r="K20" s="15" t="e">
        <f>VLOOKUP(A20,[1]saisie!B$5:W$44,11,0)</f>
        <v>#N/A</v>
      </c>
      <c r="L20" s="19" t="e">
        <f t="shared" si="1"/>
        <v>#N/A</v>
      </c>
      <c r="M20" s="20" t="e">
        <f>VLOOKUP(A20,[1]saisie!B$5:W$44,13,0)</f>
        <v>#N/A</v>
      </c>
      <c r="N20" s="9" t="e">
        <f>VLOOKUP(A20,[1]saisie!B$5:W$44,14,0)</f>
        <v>#N/A</v>
      </c>
      <c r="O20" s="15" t="e">
        <f>VLOOKUP(A20,[1]saisie!B$5:W$44,15,0)</f>
        <v>#N/A</v>
      </c>
      <c r="P20" s="15" t="e">
        <f>VLOOKUP(A20,[1]saisie!B$5:W$44,16,0)</f>
        <v>#N/A</v>
      </c>
      <c r="Q20" s="19" t="e">
        <f t="shared" si="2"/>
        <v>#N/A</v>
      </c>
      <c r="R20" s="20" t="e">
        <f>VLOOKUP(A20,[1]saisie!B$5:W$44,18,0)</f>
        <v>#N/A</v>
      </c>
      <c r="S20" s="21" t="e">
        <f t="shared" si="3"/>
        <v>#N/A</v>
      </c>
      <c r="T20" s="22" t="e">
        <f>VLOOKUP(A20,[1]saisie!B$5:W$44,20,0)</f>
        <v>#N/A</v>
      </c>
    </row>
    <row r="21" spans="1:20" ht="47.1" customHeight="1" x14ac:dyDescent="0.2">
      <c r="A21" s="16" t="str">
        <f>IF([1]INFO!B8&gt;16,17,"")</f>
        <v/>
      </c>
      <c r="B21" s="17" t="e">
        <f>VLOOKUP(A21,[1]saisie!B$5:W$44,2,0)</f>
        <v>#N/A</v>
      </c>
      <c r="C21" s="18" t="e">
        <f>VLOOKUP(A21,[1]saisie!B$5:W$44,3,0)</f>
        <v>#N/A</v>
      </c>
      <c r="D21" s="9" t="e">
        <f>VLOOKUP(A21,[1]saisie!B$5:W$44,4,0)</f>
        <v>#N/A</v>
      </c>
      <c r="E21" s="15" t="e">
        <f>VLOOKUP(A21,[1]saisie!B$5:W$44,5,0)</f>
        <v>#N/A</v>
      </c>
      <c r="F21" s="15" t="e">
        <f>VLOOKUP(A21,[1]saisie!B$5:W$44,6,0)</f>
        <v>#N/A</v>
      </c>
      <c r="G21" s="19" t="e">
        <f t="shared" si="0"/>
        <v>#N/A</v>
      </c>
      <c r="H21" s="20" t="e">
        <f>VLOOKUP(A21,[1]saisie!B$5:W$44,8,0)</f>
        <v>#N/A</v>
      </c>
      <c r="I21" s="9" t="e">
        <f>VLOOKUP(A21,[1]saisie!B$5:W$44,9,0)</f>
        <v>#N/A</v>
      </c>
      <c r="J21" s="15" t="e">
        <f>VLOOKUP(A21,[1]saisie!B$5:W$44,10,0)</f>
        <v>#N/A</v>
      </c>
      <c r="K21" s="15" t="e">
        <f>VLOOKUP(A21,[1]saisie!B$5:W$44,11,0)</f>
        <v>#N/A</v>
      </c>
      <c r="L21" s="19" t="e">
        <f t="shared" si="1"/>
        <v>#N/A</v>
      </c>
      <c r="M21" s="20" t="e">
        <f>VLOOKUP(A21,[1]saisie!B$5:W$44,13,0)</f>
        <v>#N/A</v>
      </c>
      <c r="N21" s="9" t="e">
        <f>VLOOKUP(A21,[1]saisie!B$5:W$44,14,0)</f>
        <v>#N/A</v>
      </c>
      <c r="O21" s="15" t="e">
        <f>VLOOKUP(A21,[1]saisie!B$5:W$44,15,0)</f>
        <v>#N/A</v>
      </c>
      <c r="P21" s="15" t="e">
        <f>VLOOKUP(A21,[1]saisie!B$5:W$44,16,0)</f>
        <v>#N/A</v>
      </c>
      <c r="Q21" s="19" t="e">
        <f t="shared" si="2"/>
        <v>#N/A</v>
      </c>
      <c r="R21" s="20" t="e">
        <f>VLOOKUP(A21,[1]saisie!B$5:W$44,18,0)</f>
        <v>#N/A</v>
      </c>
      <c r="S21" s="21" t="e">
        <f t="shared" si="3"/>
        <v>#N/A</v>
      </c>
      <c r="T21" s="22" t="e">
        <f>VLOOKUP(A21,[1]saisie!B$5:W$44,20,0)</f>
        <v>#N/A</v>
      </c>
    </row>
    <row r="22" spans="1:20" ht="47.1" customHeight="1" x14ac:dyDescent="0.2">
      <c r="A22" s="16" t="str">
        <f>IF([1]INFO!B8&gt;17,18,"")</f>
        <v/>
      </c>
      <c r="B22" s="17" t="e">
        <f>VLOOKUP(A22,[1]saisie!B$5:W$44,2,0)</f>
        <v>#N/A</v>
      </c>
      <c r="C22" s="18" t="e">
        <f>VLOOKUP(A22,[1]saisie!B$5:W$44,3,0)</f>
        <v>#N/A</v>
      </c>
      <c r="D22" s="9" t="e">
        <f>VLOOKUP(A22,[1]saisie!B$5:W$44,4,0)</f>
        <v>#N/A</v>
      </c>
      <c r="E22" s="15" t="e">
        <f>VLOOKUP(A22,[1]saisie!B$5:W$44,5,0)</f>
        <v>#N/A</v>
      </c>
      <c r="F22" s="15" t="e">
        <f>VLOOKUP(A22,[1]saisie!B$5:W$44,6,0)</f>
        <v>#N/A</v>
      </c>
      <c r="G22" s="19" t="e">
        <f t="shared" si="0"/>
        <v>#N/A</v>
      </c>
      <c r="H22" s="20" t="e">
        <f>VLOOKUP(A22,[1]saisie!B$5:W$44,8,0)</f>
        <v>#N/A</v>
      </c>
      <c r="I22" s="9" t="e">
        <f>VLOOKUP(A22,[1]saisie!B$5:W$44,9,0)</f>
        <v>#N/A</v>
      </c>
      <c r="J22" s="15" t="e">
        <f>VLOOKUP(A22,[1]saisie!B$5:W$44,10,0)</f>
        <v>#N/A</v>
      </c>
      <c r="K22" s="15" t="e">
        <f>VLOOKUP(A22,[1]saisie!B$5:W$44,11,0)</f>
        <v>#N/A</v>
      </c>
      <c r="L22" s="19" t="e">
        <f t="shared" si="1"/>
        <v>#N/A</v>
      </c>
      <c r="M22" s="20" t="e">
        <f>VLOOKUP(A22,[1]saisie!B$5:W$44,13,0)</f>
        <v>#N/A</v>
      </c>
      <c r="N22" s="9" t="e">
        <f>VLOOKUP(A22,[1]saisie!B$5:W$44,14,0)</f>
        <v>#N/A</v>
      </c>
      <c r="O22" s="15" t="e">
        <f>VLOOKUP(A22,[1]saisie!B$5:W$44,15,0)</f>
        <v>#N/A</v>
      </c>
      <c r="P22" s="15" t="e">
        <f>VLOOKUP(A22,[1]saisie!B$5:W$44,16,0)</f>
        <v>#N/A</v>
      </c>
      <c r="Q22" s="19" t="e">
        <f t="shared" si="2"/>
        <v>#N/A</v>
      </c>
      <c r="R22" s="20" t="e">
        <f>VLOOKUP(A22,[1]saisie!B$5:W$44,18,0)</f>
        <v>#N/A</v>
      </c>
      <c r="S22" s="21" t="e">
        <f t="shared" si="3"/>
        <v>#N/A</v>
      </c>
      <c r="T22" s="22" t="e">
        <f>VLOOKUP(A22,[1]saisie!B$5:W$44,20,0)</f>
        <v>#N/A</v>
      </c>
    </row>
    <row r="23" spans="1:20" ht="47.1" customHeight="1" x14ac:dyDescent="0.2">
      <c r="A23" s="16" t="str">
        <f>IF([1]INFO!B8&gt;18,19,"")</f>
        <v/>
      </c>
      <c r="B23" s="17" t="e">
        <f>VLOOKUP(A23,[1]saisie!B$5:W$44,2,0)</f>
        <v>#N/A</v>
      </c>
      <c r="C23" s="18" t="e">
        <f>VLOOKUP(A23,[1]saisie!B$5:W$44,3,0)</f>
        <v>#N/A</v>
      </c>
      <c r="D23" s="9" t="e">
        <f>VLOOKUP(A23,[1]saisie!B$5:W$44,4,0)</f>
        <v>#N/A</v>
      </c>
      <c r="E23" s="15" t="e">
        <f>VLOOKUP(A23,[1]saisie!B$5:W$44,5,0)</f>
        <v>#N/A</v>
      </c>
      <c r="F23" s="15" t="e">
        <f>VLOOKUP(A23,[1]saisie!B$5:W$44,6,0)</f>
        <v>#N/A</v>
      </c>
      <c r="G23" s="19" t="e">
        <f t="shared" si="0"/>
        <v>#N/A</v>
      </c>
      <c r="H23" s="20" t="e">
        <f>VLOOKUP(A23,[1]saisie!B$5:W$44,8,0)</f>
        <v>#N/A</v>
      </c>
      <c r="I23" s="9" t="e">
        <f>VLOOKUP(A23,[1]saisie!B$5:W$44,9,0)</f>
        <v>#N/A</v>
      </c>
      <c r="J23" s="15" t="e">
        <f>VLOOKUP(A23,[1]saisie!B$5:W$44,10,0)</f>
        <v>#N/A</v>
      </c>
      <c r="K23" s="15" t="e">
        <f>VLOOKUP(A23,[1]saisie!B$5:W$44,11,0)</f>
        <v>#N/A</v>
      </c>
      <c r="L23" s="19" t="e">
        <f t="shared" si="1"/>
        <v>#N/A</v>
      </c>
      <c r="M23" s="20" t="e">
        <f>VLOOKUP(A23,[1]saisie!B$5:W$44,13,0)</f>
        <v>#N/A</v>
      </c>
      <c r="N23" s="9" t="e">
        <f>VLOOKUP(A23,[1]saisie!B$5:W$44,14,0)</f>
        <v>#N/A</v>
      </c>
      <c r="O23" s="15" t="e">
        <f>VLOOKUP(A23,[1]saisie!B$5:W$44,15,0)</f>
        <v>#N/A</v>
      </c>
      <c r="P23" s="15" t="e">
        <f>VLOOKUP(A23,[1]saisie!B$5:W$44,16,0)</f>
        <v>#N/A</v>
      </c>
      <c r="Q23" s="19" t="e">
        <f t="shared" si="2"/>
        <v>#N/A</v>
      </c>
      <c r="R23" s="20" t="e">
        <f>VLOOKUP(A23,[1]saisie!B$5:W$44,18,0)</f>
        <v>#N/A</v>
      </c>
      <c r="S23" s="21" t="e">
        <f t="shared" si="3"/>
        <v>#N/A</v>
      </c>
      <c r="T23" s="22" t="e">
        <f>VLOOKUP(A23,[1]saisie!B$5:W$44,20,0)</f>
        <v>#N/A</v>
      </c>
    </row>
    <row r="24" spans="1:20" ht="47.1" customHeight="1" x14ac:dyDescent="0.2">
      <c r="A24" s="16" t="str">
        <f>IF([1]INFO!B8&gt;19,20,"")</f>
        <v/>
      </c>
      <c r="B24" s="17" t="e">
        <f>VLOOKUP(A24,[1]saisie!B$5:W$44,2,0)</f>
        <v>#N/A</v>
      </c>
      <c r="C24" s="18" t="e">
        <f>VLOOKUP(A24,[1]saisie!B$5:W$44,3,0)</f>
        <v>#N/A</v>
      </c>
      <c r="D24" s="9" t="e">
        <f>VLOOKUP(A24,[1]saisie!B$5:W$44,4,0)</f>
        <v>#N/A</v>
      </c>
      <c r="E24" s="15" t="e">
        <f>VLOOKUP(A24,[1]saisie!B$5:W$44,5,0)</f>
        <v>#N/A</v>
      </c>
      <c r="F24" s="15" t="e">
        <f>VLOOKUP(A24,[1]saisie!B$5:W$44,6,0)</f>
        <v>#N/A</v>
      </c>
      <c r="G24" s="19" t="e">
        <f t="shared" si="0"/>
        <v>#N/A</v>
      </c>
      <c r="H24" s="20" t="e">
        <f>VLOOKUP(A24,[1]saisie!B$5:W$44,8,0)</f>
        <v>#N/A</v>
      </c>
      <c r="I24" s="9" t="e">
        <f>VLOOKUP(A24,[1]saisie!B$5:W$44,9,0)</f>
        <v>#N/A</v>
      </c>
      <c r="J24" s="15" t="e">
        <f>VLOOKUP(A24,[1]saisie!B$5:W$44,10,0)</f>
        <v>#N/A</v>
      </c>
      <c r="K24" s="15" t="e">
        <f>VLOOKUP(A24,[1]saisie!B$5:W$44,11,0)</f>
        <v>#N/A</v>
      </c>
      <c r="L24" s="19" t="e">
        <f t="shared" si="1"/>
        <v>#N/A</v>
      </c>
      <c r="M24" s="20" t="e">
        <f>VLOOKUP(A24,[1]saisie!B$5:W$44,13,0)</f>
        <v>#N/A</v>
      </c>
      <c r="N24" s="9" t="e">
        <f>VLOOKUP(A24,[1]saisie!B$5:W$44,14,0)</f>
        <v>#N/A</v>
      </c>
      <c r="O24" s="15" t="e">
        <f>VLOOKUP(A24,[1]saisie!B$5:W$44,15,0)</f>
        <v>#N/A</v>
      </c>
      <c r="P24" s="15" t="e">
        <f>VLOOKUP(A24,[1]saisie!B$5:W$44,16,0)</f>
        <v>#N/A</v>
      </c>
      <c r="Q24" s="19" t="e">
        <f t="shared" si="2"/>
        <v>#N/A</v>
      </c>
      <c r="R24" s="20" t="e">
        <f>VLOOKUP(A24,[1]saisie!B$5:W$44,18,0)</f>
        <v>#N/A</v>
      </c>
      <c r="S24" s="21" t="e">
        <f t="shared" si="3"/>
        <v>#N/A</v>
      </c>
      <c r="T24" s="22" t="e">
        <f>VLOOKUP(A24,[1]saisie!B$5:W$44,20,0)</f>
        <v>#N/A</v>
      </c>
    </row>
    <row r="25" spans="1:20" ht="47.1" customHeight="1" x14ac:dyDescent="0.2">
      <c r="A25" s="16" t="str">
        <f>IF([1]INFO!B8&gt;20,21,"")</f>
        <v/>
      </c>
      <c r="B25" s="17" t="e">
        <f>VLOOKUP(A25,[1]saisie!B$5:W$44,2,0)</f>
        <v>#N/A</v>
      </c>
      <c r="C25" s="18" t="e">
        <f>VLOOKUP(A25,[1]saisie!B$5:W$44,3,0)</f>
        <v>#N/A</v>
      </c>
      <c r="D25" s="9" t="e">
        <f>VLOOKUP(A25,[1]saisie!B$5:W$44,4,0)</f>
        <v>#N/A</v>
      </c>
      <c r="E25" s="15" t="e">
        <f>VLOOKUP(A25,[1]saisie!B$5:W$44,5,0)</f>
        <v>#N/A</v>
      </c>
      <c r="F25" s="15" t="e">
        <f>VLOOKUP(A25,[1]saisie!B$5:W$44,6,0)</f>
        <v>#N/A</v>
      </c>
      <c r="G25" s="19" t="e">
        <f t="shared" si="0"/>
        <v>#N/A</v>
      </c>
      <c r="H25" s="20" t="e">
        <f>VLOOKUP(A25,[1]saisie!B$5:W$44,8,0)</f>
        <v>#N/A</v>
      </c>
      <c r="I25" s="9" t="e">
        <f>VLOOKUP(A25,[1]saisie!B$5:W$44,9,0)</f>
        <v>#N/A</v>
      </c>
      <c r="J25" s="15" t="e">
        <f>VLOOKUP(A25,[1]saisie!B$5:W$44,10,0)</f>
        <v>#N/A</v>
      </c>
      <c r="K25" s="15" t="e">
        <f>VLOOKUP(A25,[1]saisie!B$5:W$44,11,0)</f>
        <v>#N/A</v>
      </c>
      <c r="L25" s="19" t="e">
        <f t="shared" si="1"/>
        <v>#N/A</v>
      </c>
      <c r="M25" s="20" t="e">
        <f>VLOOKUP(A25,[1]saisie!B$5:W$44,13,0)</f>
        <v>#N/A</v>
      </c>
      <c r="N25" s="9" t="e">
        <f>VLOOKUP(A25,[1]saisie!B$5:W$44,14,0)</f>
        <v>#N/A</v>
      </c>
      <c r="O25" s="15" t="e">
        <f>VLOOKUP(A25,[1]saisie!B$5:W$44,15,0)</f>
        <v>#N/A</v>
      </c>
      <c r="P25" s="15" t="e">
        <f>VLOOKUP(A25,[1]saisie!B$5:W$44,16,0)</f>
        <v>#N/A</v>
      </c>
      <c r="Q25" s="19" t="e">
        <f t="shared" si="2"/>
        <v>#N/A</v>
      </c>
      <c r="R25" s="20" t="e">
        <f>VLOOKUP(A25,[1]saisie!B$5:W$44,18,0)</f>
        <v>#N/A</v>
      </c>
      <c r="S25" s="21" t="e">
        <f t="shared" si="3"/>
        <v>#N/A</v>
      </c>
      <c r="T25" s="22" t="e">
        <f>VLOOKUP(A25,[1]saisie!B$5:W$44,20,0)</f>
        <v>#N/A</v>
      </c>
    </row>
    <row r="26" spans="1:20" ht="47.1" customHeight="1" x14ac:dyDescent="0.2">
      <c r="A26" s="16" t="str">
        <f>IF([1]INFO!B8&gt;21,22,"")</f>
        <v/>
      </c>
      <c r="B26" s="17" t="e">
        <f>VLOOKUP(A26,[1]saisie!B$5:W$44,2,0)</f>
        <v>#N/A</v>
      </c>
      <c r="C26" s="18" t="e">
        <f>VLOOKUP(A26,[1]saisie!B$5:W$44,3,0)</f>
        <v>#N/A</v>
      </c>
      <c r="D26" s="9" t="e">
        <f>VLOOKUP(A26,[1]saisie!B$5:W$44,4,0)</f>
        <v>#N/A</v>
      </c>
      <c r="E26" s="15" t="e">
        <f>VLOOKUP(A26,[1]saisie!B$5:W$44,5,0)</f>
        <v>#N/A</v>
      </c>
      <c r="F26" s="15" t="e">
        <f>VLOOKUP(A26,[1]saisie!B$5:W$44,6,0)</f>
        <v>#N/A</v>
      </c>
      <c r="G26" s="19" t="e">
        <f t="shared" si="0"/>
        <v>#N/A</v>
      </c>
      <c r="H26" s="20" t="e">
        <f>VLOOKUP(A26,[1]saisie!B$5:W$44,8,0)</f>
        <v>#N/A</v>
      </c>
      <c r="I26" s="9" t="e">
        <f>VLOOKUP(A26,[1]saisie!B$5:W$44,9,0)</f>
        <v>#N/A</v>
      </c>
      <c r="J26" s="15" t="e">
        <f>VLOOKUP(A26,[1]saisie!B$5:W$44,10,0)</f>
        <v>#N/A</v>
      </c>
      <c r="K26" s="15" t="e">
        <f>VLOOKUP(A26,[1]saisie!B$5:W$44,11,0)</f>
        <v>#N/A</v>
      </c>
      <c r="L26" s="19" t="e">
        <f t="shared" si="1"/>
        <v>#N/A</v>
      </c>
      <c r="M26" s="20" t="e">
        <f>VLOOKUP(A26,[1]saisie!B$5:W$44,13,0)</f>
        <v>#N/A</v>
      </c>
      <c r="N26" s="9" t="e">
        <f>VLOOKUP(A26,[1]saisie!B$5:W$44,14,0)</f>
        <v>#N/A</v>
      </c>
      <c r="O26" s="15" t="e">
        <f>VLOOKUP(A26,[1]saisie!B$5:W$44,15,0)</f>
        <v>#N/A</v>
      </c>
      <c r="P26" s="15" t="e">
        <f>VLOOKUP(A26,[1]saisie!B$5:W$44,16,0)</f>
        <v>#N/A</v>
      </c>
      <c r="Q26" s="19" t="e">
        <f t="shared" si="2"/>
        <v>#N/A</v>
      </c>
      <c r="R26" s="20" t="e">
        <f>VLOOKUP(A26,[1]saisie!B$5:W$44,18,0)</f>
        <v>#N/A</v>
      </c>
      <c r="S26" s="21" t="e">
        <f t="shared" si="3"/>
        <v>#N/A</v>
      </c>
      <c r="T26" s="22" t="e">
        <f>VLOOKUP(A26,[1]saisie!B$5:W$44,20,0)</f>
        <v>#N/A</v>
      </c>
    </row>
    <row r="27" spans="1:20" ht="47.1" customHeight="1" x14ac:dyDescent="0.2">
      <c r="A27" s="16" t="str">
        <f>IF([1]INFO!B8&gt;22,23,"")</f>
        <v/>
      </c>
      <c r="B27" s="17" t="e">
        <f>VLOOKUP(A27,[1]saisie!B$5:W$44,2,0)</f>
        <v>#N/A</v>
      </c>
      <c r="C27" s="18" t="e">
        <f>VLOOKUP(A27,[1]saisie!B$5:W$44,3,0)</f>
        <v>#N/A</v>
      </c>
      <c r="D27" s="9" t="e">
        <f>VLOOKUP(A27,[1]saisie!B$5:W$44,4,0)</f>
        <v>#N/A</v>
      </c>
      <c r="E27" s="15" t="e">
        <f>VLOOKUP(A27,[1]saisie!B$5:W$44,5,0)</f>
        <v>#N/A</v>
      </c>
      <c r="F27" s="15" t="e">
        <f>VLOOKUP(A27,[1]saisie!B$5:W$44,6,0)</f>
        <v>#N/A</v>
      </c>
      <c r="G27" s="19" t="e">
        <f t="shared" si="0"/>
        <v>#N/A</v>
      </c>
      <c r="H27" s="20" t="e">
        <f>VLOOKUP(A27,[1]saisie!B$5:W$44,8,0)</f>
        <v>#N/A</v>
      </c>
      <c r="I27" s="9" t="e">
        <f>VLOOKUP(A27,[1]saisie!B$5:W$44,9,0)</f>
        <v>#N/A</v>
      </c>
      <c r="J27" s="15" t="e">
        <f>VLOOKUP(A27,[1]saisie!B$5:W$44,10,0)</f>
        <v>#N/A</v>
      </c>
      <c r="K27" s="15" t="e">
        <f>VLOOKUP(A27,[1]saisie!B$5:W$44,11,0)</f>
        <v>#N/A</v>
      </c>
      <c r="L27" s="19" t="e">
        <f t="shared" si="1"/>
        <v>#N/A</v>
      </c>
      <c r="M27" s="20" t="e">
        <f>VLOOKUP(A27,[1]saisie!B$5:W$44,13,0)</f>
        <v>#N/A</v>
      </c>
      <c r="N27" s="9" t="e">
        <f>VLOOKUP(A27,[1]saisie!B$5:W$44,14,0)</f>
        <v>#N/A</v>
      </c>
      <c r="O27" s="15" t="e">
        <f>VLOOKUP(A27,[1]saisie!B$5:W$44,15,0)</f>
        <v>#N/A</v>
      </c>
      <c r="P27" s="15" t="e">
        <f>VLOOKUP(A27,[1]saisie!B$5:W$44,16,0)</f>
        <v>#N/A</v>
      </c>
      <c r="Q27" s="19" t="e">
        <f t="shared" si="2"/>
        <v>#N/A</v>
      </c>
      <c r="R27" s="20" t="e">
        <f>VLOOKUP(A27,[1]saisie!B$5:W$44,18,0)</f>
        <v>#N/A</v>
      </c>
      <c r="S27" s="21" t="e">
        <f t="shared" si="3"/>
        <v>#N/A</v>
      </c>
      <c r="T27" s="22" t="e">
        <f>VLOOKUP(A27,[1]saisie!B$5:W$44,20,0)</f>
        <v>#N/A</v>
      </c>
    </row>
    <row r="28" spans="1:20" ht="47.1" customHeight="1" x14ac:dyDescent="0.2">
      <c r="A28" s="16" t="str">
        <f>IF([1]INFO!B8&gt;23,24,"")</f>
        <v/>
      </c>
      <c r="B28" s="17" t="e">
        <f>VLOOKUP(A28,[1]saisie!B$5:W$44,2,0)</f>
        <v>#N/A</v>
      </c>
      <c r="C28" s="18" t="e">
        <f>VLOOKUP(A28,[1]saisie!B$5:W$44,3,0)</f>
        <v>#N/A</v>
      </c>
      <c r="D28" s="9" t="e">
        <f>VLOOKUP(A28,[1]saisie!B$5:W$44,4,0)</f>
        <v>#N/A</v>
      </c>
      <c r="E28" s="15" t="e">
        <f>VLOOKUP(A28,[1]saisie!B$5:W$44,5,0)</f>
        <v>#N/A</v>
      </c>
      <c r="F28" s="15" t="e">
        <f>VLOOKUP(A28,[1]saisie!B$5:W$44,6,0)</f>
        <v>#N/A</v>
      </c>
      <c r="G28" s="19" t="e">
        <f t="shared" si="0"/>
        <v>#N/A</v>
      </c>
      <c r="H28" s="20" t="e">
        <f>VLOOKUP(A28,[1]saisie!B$5:W$44,8,0)</f>
        <v>#N/A</v>
      </c>
      <c r="I28" s="9" t="e">
        <f>VLOOKUP(A28,[1]saisie!B$5:W$44,9,0)</f>
        <v>#N/A</v>
      </c>
      <c r="J28" s="15" t="e">
        <f>VLOOKUP(A28,[1]saisie!B$5:W$44,10,0)</f>
        <v>#N/A</v>
      </c>
      <c r="K28" s="15" t="e">
        <f>VLOOKUP(A28,[1]saisie!B$5:W$44,11,0)</f>
        <v>#N/A</v>
      </c>
      <c r="L28" s="19" t="e">
        <f t="shared" si="1"/>
        <v>#N/A</v>
      </c>
      <c r="M28" s="20" t="e">
        <f>VLOOKUP(A28,[1]saisie!B$5:W$44,13,0)</f>
        <v>#N/A</v>
      </c>
      <c r="N28" s="9" t="e">
        <f>VLOOKUP(A28,[1]saisie!B$5:W$44,14,0)</f>
        <v>#N/A</v>
      </c>
      <c r="O28" s="15" t="e">
        <f>VLOOKUP(A28,[1]saisie!B$5:W$44,15,0)</f>
        <v>#N/A</v>
      </c>
      <c r="P28" s="15" t="e">
        <f>VLOOKUP(A28,[1]saisie!B$5:W$44,16,0)</f>
        <v>#N/A</v>
      </c>
      <c r="Q28" s="19" t="e">
        <f t="shared" si="2"/>
        <v>#N/A</v>
      </c>
      <c r="R28" s="20" t="e">
        <f>VLOOKUP(A28,[1]saisie!B$5:W$44,18,0)</f>
        <v>#N/A</v>
      </c>
      <c r="S28" s="21" t="e">
        <f t="shared" si="3"/>
        <v>#N/A</v>
      </c>
      <c r="T28" s="22" t="e">
        <f>VLOOKUP(A28,[1]saisie!B$5:W$44,20,0)</f>
        <v>#N/A</v>
      </c>
    </row>
    <row r="29" spans="1:20" ht="47.1" customHeight="1" x14ac:dyDescent="0.2">
      <c r="A29" s="16" t="str">
        <f>IF([1]INFO!B8&gt;24,25,"")</f>
        <v/>
      </c>
      <c r="B29" s="17" t="e">
        <f>VLOOKUP(A29,[1]saisie!B$5:W$44,2,0)</f>
        <v>#N/A</v>
      </c>
      <c r="C29" s="18" t="e">
        <f>VLOOKUP(A29,[1]saisie!B$5:W$44,3,0)</f>
        <v>#N/A</v>
      </c>
      <c r="D29" s="9" t="e">
        <f>VLOOKUP(A29,[1]saisie!B$5:W$44,4,0)</f>
        <v>#N/A</v>
      </c>
      <c r="E29" s="15" t="e">
        <f>VLOOKUP(A29,[1]saisie!B$5:W$44,5,0)</f>
        <v>#N/A</v>
      </c>
      <c r="F29" s="15" t="e">
        <f>VLOOKUP(A29,[1]saisie!B$5:W$44,6,0)</f>
        <v>#N/A</v>
      </c>
      <c r="G29" s="19" t="e">
        <f t="shared" si="0"/>
        <v>#N/A</v>
      </c>
      <c r="H29" s="20" t="e">
        <f>VLOOKUP(A29,[1]saisie!B$5:W$44,8,0)</f>
        <v>#N/A</v>
      </c>
      <c r="I29" s="9" t="e">
        <f>VLOOKUP(A29,[1]saisie!B$5:W$44,9,0)</f>
        <v>#N/A</v>
      </c>
      <c r="J29" s="15" t="e">
        <f>VLOOKUP(A29,[1]saisie!B$5:W$44,10,0)</f>
        <v>#N/A</v>
      </c>
      <c r="K29" s="15" t="e">
        <f>VLOOKUP(A29,[1]saisie!B$5:W$44,11,0)</f>
        <v>#N/A</v>
      </c>
      <c r="L29" s="19" t="e">
        <f t="shared" si="1"/>
        <v>#N/A</v>
      </c>
      <c r="M29" s="20" t="e">
        <f>VLOOKUP(A29,[1]saisie!B$5:W$44,13,0)</f>
        <v>#N/A</v>
      </c>
      <c r="N29" s="9" t="e">
        <f>VLOOKUP(A29,[1]saisie!B$5:W$44,14,0)</f>
        <v>#N/A</v>
      </c>
      <c r="O29" s="15" t="e">
        <f>VLOOKUP(A29,[1]saisie!B$5:W$44,15,0)</f>
        <v>#N/A</v>
      </c>
      <c r="P29" s="15" t="e">
        <f>VLOOKUP(A29,[1]saisie!B$5:W$44,16,0)</f>
        <v>#N/A</v>
      </c>
      <c r="Q29" s="19" t="e">
        <f t="shared" si="2"/>
        <v>#N/A</v>
      </c>
      <c r="R29" s="20" t="e">
        <f>VLOOKUP(A29,[1]saisie!B$5:W$44,18,0)</f>
        <v>#N/A</v>
      </c>
      <c r="S29" s="21" t="e">
        <f t="shared" si="3"/>
        <v>#N/A</v>
      </c>
      <c r="T29" s="22" t="e">
        <f>VLOOKUP(A29,[1]saisie!B$5:W$44,20,0)</f>
        <v>#N/A</v>
      </c>
    </row>
    <row r="30" spans="1:20" ht="47.1" customHeight="1" x14ac:dyDescent="0.2">
      <c r="A30" s="16" t="str">
        <f>IF([1]INFO!B8&gt;25,26,"")</f>
        <v/>
      </c>
      <c r="B30" s="17" t="e">
        <f>VLOOKUP(A30,[1]saisie!B$5:W$44,2,0)</f>
        <v>#N/A</v>
      </c>
      <c r="C30" s="18" t="e">
        <f>VLOOKUP(A30,[1]saisie!B$5:W$44,3,0)</f>
        <v>#N/A</v>
      </c>
      <c r="D30" s="9" t="e">
        <f>VLOOKUP(A30,[1]saisie!B$5:W$44,4,0)</f>
        <v>#N/A</v>
      </c>
      <c r="E30" s="15" t="e">
        <f>VLOOKUP(A30,[1]saisie!B$5:W$44,5,0)</f>
        <v>#N/A</v>
      </c>
      <c r="F30" s="15" t="e">
        <f>VLOOKUP(A30,[1]saisie!B$5:W$44,6,0)</f>
        <v>#N/A</v>
      </c>
      <c r="G30" s="19" t="e">
        <f t="shared" si="0"/>
        <v>#N/A</v>
      </c>
      <c r="H30" s="20" t="e">
        <f>VLOOKUP(A30,[1]saisie!B$5:W$44,8,0)</f>
        <v>#N/A</v>
      </c>
      <c r="I30" s="9" t="e">
        <f>VLOOKUP(A30,[1]saisie!B$5:W$44,9,0)</f>
        <v>#N/A</v>
      </c>
      <c r="J30" s="15" t="e">
        <f>VLOOKUP(A30,[1]saisie!B$5:W$44,10,0)</f>
        <v>#N/A</v>
      </c>
      <c r="K30" s="15" t="e">
        <f>VLOOKUP(A30,[1]saisie!B$5:W$44,11,0)</f>
        <v>#N/A</v>
      </c>
      <c r="L30" s="19" t="e">
        <f t="shared" si="1"/>
        <v>#N/A</v>
      </c>
      <c r="M30" s="20" t="e">
        <f>VLOOKUP(A30,[1]saisie!B$5:W$44,13,0)</f>
        <v>#N/A</v>
      </c>
      <c r="N30" s="9" t="e">
        <f>VLOOKUP(A30,[1]saisie!B$5:W$44,14,0)</f>
        <v>#N/A</v>
      </c>
      <c r="O30" s="15" t="e">
        <f>VLOOKUP(A30,[1]saisie!B$5:W$44,15,0)</f>
        <v>#N/A</v>
      </c>
      <c r="P30" s="15" t="e">
        <f>VLOOKUP(A30,[1]saisie!B$5:W$44,16,0)</f>
        <v>#N/A</v>
      </c>
      <c r="Q30" s="19" t="e">
        <f t="shared" si="2"/>
        <v>#N/A</v>
      </c>
      <c r="R30" s="20" t="e">
        <f>VLOOKUP(A30,[1]saisie!B$5:W$44,18,0)</f>
        <v>#N/A</v>
      </c>
      <c r="S30" s="21" t="e">
        <f t="shared" si="3"/>
        <v>#N/A</v>
      </c>
      <c r="T30" s="22" t="e">
        <f>VLOOKUP(A30,[1]saisie!B$5:W$44,20,0)</f>
        <v>#N/A</v>
      </c>
    </row>
    <row r="31" spans="1:20" ht="47.1" customHeight="1" x14ac:dyDescent="0.2">
      <c r="A31" s="16" t="str">
        <f>IF([1]INFO!B8&gt;26,27,"")</f>
        <v/>
      </c>
      <c r="B31" s="17" t="e">
        <f>VLOOKUP(A31,[1]saisie!B$5:W$44,2,0)</f>
        <v>#N/A</v>
      </c>
      <c r="C31" s="18" t="e">
        <f>VLOOKUP(A31,[1]saisie!B$5:W$44,3,0)</f>
        <v>#N/A</v>
      </c>
      <c r="D31" s="9" t="e">
        <f>VLOOKUP(A31,[1]saisie!B$5:W$44,4,0)</f>
        <v>#N/A</v>
      </c>
      <c r="E31" s="15" t="e">
        <f>VLOOKUP(A31,[1]saisie!B$5:W$44,5,0)</f>
        <v>#N/A</v>
      </c>
      <c r="F31" s="15" t="e">
        <f>VLOOKUP(A31,[1]saisie!B$5:W$44,6,0)</f>
        <v>#N/A</v>
      </c>
      <c r="G31" s="19" t="e">
        <f t="shared" si="0"/>
        <v>#N/A</v>
      </c>
      <c r="H31" s="20" t="e">
        <f>VLOOKUP(A31,[1]saisie!B$5:W$44,8,0)</f>
        <v>#N/A</v>
      </c>
      <c r="I31" s="9" t="e">
        <f>VLOOKUP(A31,[1]saisie!B$5:W$44,9,0)</f>
        <v>#N/A</v>
      </c>
      <c r="J31" s="15" t="e">
        <f>VLOOKUP(A31,[1]saisie!B$5:W$44,10,0)</f>
        <v>#N/A</v>
      </c>
      <c r="K31" s="15" t="e">
        <f>VLOOKUP(A31,[1]saisie!B$5:W$44,11,0)</f>
        <v>#N/A</v>
      </c>
      <c r="L31" s="19" t="e">
        <f t="shared" si="1"/>
        <v>#N/A</v>
      </c>
      <c r="M31" s="20" t="e">
        <f>VLOOKUP(A31,[1]saisie!B$5:W$44,13,0)</f>
        <v>#N/A</v>
      </c>
      <c r="N31" s="9" t="e">
        <f>VLOOKUP(A31,[1]saisie!B$5:W$44,14,0)</f>
        <v>#N/A</v>
      </c>
      <c r="O31" s="15" t="e">
        <f>VLOOKUP(A31,[1]saisie!B$5:W$44,15,0)</f>
        <v>#N/A</v>
      </c>
      <c r="P31" s="15" t="e">
        <f>VLOOKUP(A31,[1]saisie!B$5:W$44,16,0)</f>
        <v>#N/A</v>
      </c>
      <c r="Q31" s="19" t="e">
        <f t="shared" si="2"/>
        <v>#N/A</v>
      </c>
      <c r="R31" s="20" t="e">
        <f>VLOOKUP(A31,[1]saisie!B$5:W$44,18,0)</f>
        <v>#N/A</v>
      </c>
      <c r="S31" s="21" t="e">
        <f t="shared" si="3"/>
        <v>#N/A</v>
      </c>
      <c r="T31" s="22" t="e">
        <f>VLOOKUP(A31,[1]saisie!B$5:W$44,20,0)</f>
        <v>#N/A</v>
      </c>
    </row>
    <row r="32" spans="1:20" ht="47.1" customHeight="1" x14ac:dyDescent="0.2">
      <c r="A32" s="16" t="str">
        <f>IF([1]INFO!B8&gt;27,28,"")</f>
        <v/>
      </c>
      <c r="B32" s="17" t="e">
        <f>VLOOKUP(A32,[1]saisie!B$5:W$44,2,0)</f>
        <v>#N/A</v>
      </c>
      <c r="C32" s="18" t="e">
        <f>VLOOKUP(A32,[1]saisie!B$5:W$44,3,0)</f>
        <v>#N/A</v>
      </c>
      <c r="D32" s="9" t="e">
        <f>VLOOKUP(A32,[1]saisie!B$5:W$44,4,0)</f>
        <v>#N/A</v>
      </c>
      <c r="E32" s="15" t="e">
        <f>VLOOKUP(A32,[1]saisie!B$5:W$44,5,0)</f>
        <v>#N/A</v>
      </c>
      <c r="F32" s="15" t="e">
        <f>VLOOKUP(A32,[1]saisie!B$5:W$44,6,0)</f>
        <v>#N/A</v>
      </c>
      <c r="G32" s="19" t="e">
        <f t="shared" si="0"/>
        <v>#N/A</v>
      </c>
      <c r="H32" s="20" t="e">
        <f>VLOOKUP(A32,[1]saisie!B$5:W$44,8,0)</f>
        <v>#N/A</v>
      </c>
      <c r="I32" s="9" t="e">
        <f>VLOOKUP(A32,[1]saisie!B$5:W$44,9,0)</f>
        <v>#N/A</v>
      </c>
      <c r="J32" s="15" t="e">
        <f>VLOOKUP(A32,[1]saisie!B$5:W$44,10,0)</f>
        <v>#N/A</v>
      </c>
      <c r="K32" s="15" t="e">
        <f>VLOOKUP(A32,[1]saisie!B$5:W$44,11,0)</f>
        <v>#N/A</v>
      </c>
      <c r="L32" s="19" t="e">
        <f t="shared" si="1"/>
        <v>#N/A</v>
      </c>
      <c r="M32" s="20" t="e">
        <f>VLOOKUP(A32,[1]saisie!B$5:W$44,13,0)</f>
        <v>#N/A</v>
      </c>
      <c r="N32" s="9" t="e">
        <f>VLOOKUP(A32,[1]saisie!B$5:W$44,14,0)</f>
        <v>#N/A</v>
      </c>
      <c r="O32" s="15" t="e">
        <f>VLOOKUP(A32,[1]saisie!B$5:W$44,15,0)</f>
        <v>#N/A</v>
      </c>
      <c r="P32" s="15" t="e">
        <f>VLOOKUP(A32,[1]saisie!B$5:W$44,16,0)</f>
        <v>#N/A</v>
      </c>
      <c r="Q32" s="19" t="e">
        <f t="shared" si="2"/>
        <v>#N/A</v>
      </c>
      <c r="R32" s="20" t="e">
        <f>VLOOKUP(A32,[1]saisie!B$5:W$44,18,0)</f>
        <v>#N/A</v>
      </c>
      <c r="S32" s="21" t="e">
        <f t="shared" si="3"/>
        <v>#N/A</v>
      </c>
      <c r="T32" s="22" t="e">
        <f>VLOOKUP(A32,[1]saisie!B$5:W$44,20,0)</f>
        <v>#N/A</v>
      </c>
    </row>
    <row r="33" spans="1:20" ht="47.1" customHeight="1" x14ac:dyDescent="0.2">
      <c r="A33" s="16" t="str">
        <f>IF([1]INFO!B8&gt;28,29,"")</f>
        <v/>
      </c>
      <c r="B33" s="17" t="e">
        <f>VLOOKUP(A33,[1]saisie!B$5:W$44,2,0)</f>
        <v>#N/A</v>
      </c>
      <c r="C33" s="18" t="e">
        <f>VLOOKUP(A33,[1]saisie!B$5:W$44,3,0)</f>
        <v>#N/A</v>
      </c>
      <c r="D33" s="9" t="e">
        <f>VLOOKUP(A33,[1]saisie!B$5:W$44,4,0)</f>
        <v>#N/A</v>
      </c>
      <c r="E33" s="15" t="e">
        <f>VLOOKUP(A33,[1]saisie!B$5:W$44,5,0)</f>
        <v>#N/A</v>
      </c>
      <c r="F33" s="15" t="e">
        <f>VLOOKUP(A33,[1]saisie!B$5:W$44,6,0)</f>
        <v>#N/A</v>
      </c>
      <c r="G33" s="19" t="e">
        <f t="shared" si="0"/>
        <v>#N/A</v>
      </c>
      <c r="H33" s="20" t="e">
        <f>VLOOKUP(A33,[1]saisie!B$5:W$44,8,0)</f>
        <v>#N/A</v>
      </c>
      <c r="I33" s="9" t="e">
        <f>VLOOKUP(A33,[1]saisie!B$5:W$44,9,0)</f>
        <v>#N/A</v>
      </c>
      <c r="J33" s="15" t="e">
        <f>VLOOKUP(A33,[1]saisie!B$5:W$44,10,0)</f>
        <v>#N/A</v>
      </c>
      <c r="K33" s="15" t="e">
        <f>VLOOKUP(A33,[1]saisie!B$5:W$44,11,0)</f>
        <v>#N/A</v>
      </c>
      <c r="L33" s="19" t="e">
        <f t="shared" si="1"/>
        <v>#N/A</v>
      </c>
      <c r="M33" s="20" t="e">
        <f>VLOOKUP(A33,[1]saisie!B$5:W$44,13,0)</f>
        <v>#N/A</v>
      </c>
      <c r="N33" s="9" t="e">
        <f>VLOOKUP(A33,[1]saisie!B$5:W$44,14,0)</f>
        <v>#N/A</v>
      </c>
      <c r="O33" s="15" t="e">
        <f>VLOOKUP(A33,[1]saisie!B$5:W$44,15,0)</f>
        <v>#N/A</v>
      </c>
      <c r="P33" s="15" t="e">
        <f>VLOOKUP(A33,[1]saisie!B$5:W$44,16,0)</f>
        <v>#N/A</v>
      </c>
      <c r="Q33" s="19" t="e">
        <f t="shared" si="2"/>
        <v>#N/A</v>
      </c>
      <c r="R33" s="20" t="e">
        <f>VLOOKUP(A33,[1]saisie!B$5:W$44,18,0)</f>
        <v>#N/A</v>
      </c>
      <c r="S33" s="21" t="e">
        <f t="shared" si="3"/>
        <v>#N/A</v>
      </c>
      <c r="T33" s="22" t="e">
        <f>VLOOKUP(A33,[1]saisie!B$5:W$44,20,0)</f>
        <v>#N/A</v>
      </c>
    </row>
    <row r="34" spans="1:20" ht="47.1" customHeight="1" x14ac:dyDescent="0.2">
      <c r="A34" s="16" t="str">
        <f>IF([1]INFO!B8&gt;29,30,"")</f>
        <v/>
      </c>
      <c r="B34" s="17" t="e">
        <f>VLOOKUP(A34,[1]saisie!B$5:W$44,2,0)</f>
        <v>#N/A</v>
      </c>
      <c r="C34" s="18" t="e">
        <f>VLOOKUP(A34,[1]saisie!B$5:W$44,3,0)</f>
        <v>#N/A</v>
      </c>
      <c r="D34" s="9" t="e">
        <f>VLOOKUP(A34,[1]saisie!B$5:W$44,4,0)</f>
        <v>#N/A</v>
      </c>
      <c r="E34" s="15" t="e">
        <f>VLOOKUP(A34,[1]saisie!B$5:W$44,5,0)</f>
        <v>#N/A</v>
      </c>
      <c r="F34" s="15" t="e">
        <f>VLOOKUP(A34,[1]saisie!B$5:W$44,6,0)</f>
        <v>#N/A</v>
      </c>
      <c r="G34" s="19" t="e">
        <f t="shared" si="0"/>
        <v>#N/A</v>
      </c>
      <c r="H34" s="20" t="e">
        <f>VLOOKUP(A34,[1]saisie!B$5:W$44,8,0)</f>
        <v>#N/A</v>
      </c>
      <c r="I34" s="9" t="e">
        <f>VLOOKUP(A34,[1]saisie!B$5:W$44,9,0)</f>
        <v>#N/A</v>
      </c>
      <c r="J34" s="15" t="e">
        <f>VLOOKUP(A34,[1]saisie!B$5:W$44,10,0)</f>
        <v>#N/A</v>
      </c>
      <c r="K34" s="15" t="e">
        <f>VLOOKUP(A34,[1]saisie!B$5:W$44,11,0)</f>
        <v>#N/A</v>
      </c>
      <c r="L34" s="19" t="e">
        <f t="shared" si="1"/>
        <v>#N/A</v>
      </c>
      <c r="M34" s="20" t="e">
        <f>VLOOKUP(A34,[1]saisie!B$5:W$44,13,0)</f>
        <v>#N/A</v>
      </c>
      <c r="N34" s="9" t="e">
        <f>VLOOKUP(A34,[1]saisie!B$5:W$44,14,0)</f>
        <v>#N/A</v>
      </c>
      <c r="O34" s="15" t="e">
        <f>VLOOKUP(A34,[1]saisie!B$5:W$44,15,0)</f>
        <v>#N/A</v>
      </c>
      <c r="P34" s="15" t="e">
        <f>VLOOKUP(A34,[1]saisie!B$5:W$44,16,0)</f>
        <v>#N/A</v>
      </c>
      <c r="Q34" s="19" t="e">
        <f t="shared" si="2"/>
        <v>#N/A</v>
      </c>
      <c r="R34" s="20" t="e">
        <f>VLOOKUP(A34,[1]saisie!B$5:W$44,18,0)</f>
        <v>#N/A</v>
      </c>
      <c r="S34" s="21" t="e">
        <f t="shared" si="3"/>
        <v>#N/A</v>
      </c>
      <c r="T34" s="22" t="e">
        <f>VLOOKUP(A34,[1]saisie!B$5:W$44,20,0)</f>
        <v>#N/A</v>
      </c>
    </row>
    <row r="35" spans="1:20" ht="47.1" customHeight="1" x14ac:dyDescent="0.2">
      <c r="A35" s="16" t="str">
        <f>IF([1]INFO!B8&gt;30,31,"")</f>
        <v/>
      </c>
      <c r="B35" s="17" t="e">
        <f>VLOOKUP(A35,[1]saisie!B$5:W$44,2,0)</f>
        <v>#N/A</v>
      </c>
      <c r="C35" s="18" t="e">
        <f>VLOOKUP(A35,[1]saisie!B$5:W$44,3,0)</f>
        <v>#N/A</v>
      </c>
      <c r="D35" s="9" t="e">
        <f>VLOOKUP(A35,[1]saisie!B$5:W$44,4,0)</f>
        <v>#N/A</v>
      </c>
      <c r="E35" s="15" t="e">
        <f>VLOOKUP(A35,[1]saisie!B$5:W$44,5,0)</f>
        <v>#N/A</v>
      </c>
      <c r="F35" s="15" t="e">
        <f>VLOOKUP(A35,[1]saisie!B$5:W$44,6,0)</f>
        <v>#N/A</v>
      </c>
      <c r="G35" s="19" t="e">
        <f t="shared" si="0"/>
        <v>#N/A</v>
      </c>
      <c r="H35" s="20" t="e">
        <f>VLOOKUP(A35,[1]saisie!B$5:W$44,8,0)</f>
        <v>#N/A</v>
      </c>
      <c r="I35" s="9" t="e">
        <f>VLOOKUP(A35,[1]saisie!B$5:W$44,9,0)</f>
        <v>#N/A</v>
      </c>
      <c r="J35" s="15" t="e">
        <f>VLOOKUP(A35,[1]saisie!B$5:W$44,10,0)</f>
        <v>#N/A</v>
      </c>
      <c r="K35" s="15" t="e">
        <f>VLOOKUP(A35,[1]saisie!B$5:W$44,11,0)</f>
        <v>#N/A</v>
      </c>
      <c r="L35" s="19" t="e">
        <f t="shared" si="1"/>
        <v>#N/A</v>
      </c>
      <c r="M35" s="20" t="e">
        <f>VLOOKUP(A35,[1]saisie!B$5:W$44,13,0)</f>
        <v>#N/A</v>
      </c>
      <c r="N35" s="9" t="e">
        <f>VLOOKUP(A35,[1]saisie!B$5:W$44,14,0)</f>
        <v>#N/A</v>
      </c>
      <c r="O35" s="15" t="e">
        <f>VLOOKUP(A35,[1]saisie!B$5:W$44,15,0)</f>
        <v>#N/A</v>
      </c>
      <c r="P35" s="15" t="e">
        <f>VLOOKUP(A35,[1]saisie!B$5:W$44,16,0)</f>
        <v>#N/A</v>
      </c>
      <c r="Q35" s="19" t="e">
        <f t="shared" si="2"/>
        <v>#N/A</v>
      </c>
      <c r="R35" s="20" t="e">
        <f>VLOOKUP(A35,[1]saisie!B$5:W$44,18,0)</f>
        <v>#N/A</v>
      </c>
      <c r="S35" s="21" t="e">
        <f t="shared" si="3"/>
        <v>#N/A</v>
      </c>
      <c r="T35" s="22" t="e">
        <f>VLOOKUP(A35,[1]saisie!B$5:W$44,20,0)</f>
        <v>#N/A</v>
      </c>
    </row>
    <row r="36" spans="1:20" ht="47.1" customHeight="1" x14ac:dyDescent="0.2">
      <c r="A36" s="16" t="str">
        <f>IF([1]INFO!B8&gt;31,32,"")</f>
        <v/>
      </c>
      <c r="B36" s="17" t="e">
        <f>VLOOKUP(A36,[1]saisie!B$5:W$44,2,0)</f>
        <v>#N/A</v>
      </c>
      <c r="C36" s="18" t="e">
        <f>VLOOKUP(A36,[1]saisie!B$5:W$44,3,0)</f>
        <v>#N/A</v>
      </c>
      <c r="D36" s="9" t="e">
        <f>VLOOKUP(A36,[1]saisie!B$5:W$44,4,0)</f>
        <v>#N/A</v>
      </c>
      <c r="E36" s="15" t="e">
        <f>VLOOKUP(A36,[1]saisie!B$5:W$44,5,0)</f>
        <v>#N/A</v>
      </c>
      <c r="F36" s="15" t="e">
        <f>VLOOKUP(A36,[1]saisie!B$5:W$44,6,0)</f>
        <v>#N/A</v>
      </c>
      <c r="G36" s="19" t="e">
        <f t="shared" si="0"/>
        <v>#N/A</v>
      </c>
      <c r="H36" s="20" t="e">
        <f>VLOOKUP(A36,[1]saisie!B$5:W$44,8,0)</f>
        <v>#N/A</v>
      </c>
      <c r="I36" s="9" t="e">
        <f>VLOOKUP(A36,[1]saisie!B$5:W$44,9,0)</f>
        <v>#N/A</v>
      </c>
      <c r="J36" s="15" t="e">
        <f>VLOOKUP(A36,[1]saisie!B$5:W$44,10,0)</f>
        <v>#N/A</v>
      </c>
      <c r="K36" s="15" t="e">
        <f>VLOOKUP(A36,[1]saisie!B$5:W$44,11,0)</f>
        <v>#N/A</v>
      </c>
      <c r="L36" s="19" t="e">
        <f t="shared" si="1"/>
        <v>#N/A</v>
      </c>
      <c r="M36" s="20" t="e">
        <f>VLOOKUP(A36,[1]saisie!B$5:W$44,13,0)</f>
        <v>#N/A</v>
      </c>
      <c r="N36" s="9" t="e">
        <f>VLOOKUP(A36,[1]saisie!B$5:W$44,14,0)</f>
        <v>#N/A</v>
      </c>
      <c r="O36" s="15" t="e">
        <f>VLOOKUP(A36,[1]saisie!B$5:W$44,15,0)</f>
        <v>#N/A</v>
      </c>
      <c r="P36" s="15" t="e">
        <f>VLOOKUP(A36,[1]saisie!B$5:W$44,16,0)</f>
        <v>#N/A</v>
      </c>
      <c r="Q36" s="19" t="e">
        <f t="shared" si="2"/>
        <v>#N/A</v>
      </c>
      <c r="R36" s="20" t="e">
        <f>VLOOKUP(A36,[1]saisie!B$5:W$44,18,0)</f>
        <v>#N/A</v>
      </c>
      <c r="S36" s="21" t="e">
        <f t="shared" si="3"/>
        <v>#N/A</v>
      </c>
      <c r="T36" s="22" t="e">
        <f>VLOOKUP(A36,[1]saisie!B$5:W$44,20,0)</f>
        <v>#N/A</v>
      </c>
    </row>
    <row r="37" spans="1:20" ht="47.1" customHeight="1" x14ac:dyDescent="0.2">
      <c r="A37" s="16" t="str">
        <f>IF([1]INFO!B8&gt;32,33,"")</f>
        <v/>
      </c>
      <c r="B37" s="17" t="e">
        <f>VLOOKUP(A37,[1]saisie!B$5:W$44,2,0)</f>
        <v>#N/A</v>
      </c>
      <c r="C37" s="18" t="e">
        <f>VLOOKUP(A37,[1]saisie!B$5:W$44,3,0)</f>
        <v>#N/A</v>
      </c>
      <c r="D37" s="9" t="e">
        <f>VLOOKUP(A37,[1]saisie!B$5:W$44,4,0)</f>
        <v>#N/A</v>
      </c>
      <c r="E37" s="15" t="e">
        <f>VLOOKUP(A37,[1]saisie!B$5:W$44,5,0)</f>
        <v>#N/A</v>
      </c>
      <c r="F37" s="15" t="e">
        <f>VLOOKUP(A37,[1]saisie!B$5:W$44,6,0)</f>
        <v>#N/A</v>
      </c>
      <c r="G37" s="19" t="e">
        <f t="shared" si="0"/>
        <v>#N/A</v>
      </c>
      <c r="H37" s="20" t="e">
        <f>VLOOKUP(A37,[1]saisie!B$5:W$44,8,0)</f>
        <v>#N/A</v>
      </c>
      <c r="I37" s="9" t="e">
        <f>VLOOKUP(A37,[1]saisie!B$5:W$44,9,0)</f>
        <v>#N/A</v>
      </c>
      <c r="J37" s="15" t="e">
        <f>VLOOKUP(A37,[1]saisie!B$5:W$44,10,0)</f>
        <v>#N/A</v>
      </c>
      <c r="K37" s="15" t="e">
        <f>VLOOKUP(A37,[1]saisie!B$5:W$44,11,0)</f>
        <v>#N/A</v>
      </c>
      <c r="L37" s="19" t="e">
        <f t="shared" si="1"/>
        <v>#N/A</v>
      </c>
      <c r="M37" s="20" t="e">
        <f>VLOOKUP(A37,[1]saisie!B$5:W$44,13,0)</f>
        <v>#N/A</v>
      </c>
      <c r="N37" s="9" t="e">
        <f>VLOOKUP(A37,[1]saisie!B$5:W$44,14,0)</f>
        <v>#N/A</v>
      </c>
      <c r="O37" s="15" t="e">
        <f>VLOOKUP(A37,[1]saisie!B$5:W$44,15,0)</f>
        <v>#N/A</v>
      </c>
      <c r="P37" s="15" t="e">
        <f>VLOOKUP(A37,[1]saisie!B$5:W$44,16,0)</f>
        <v>#N/A</v>
      </c>
      <c r="Q37" s="19" t="e">
        <f t="shared" si="2"/>
        <v>#N/A</v>
      </c>
      <c r="R37" s="20" t="e">
        <f>VLOOKUP(A37,[1]saisie!B$5:W$44,18,0)</f>
        <v>#N/A</v>
      </c>
      <c r="S37" s="21" t="e">
        <f t="shared" si="3"/>
        <v>#N/A</v>
      </c>
      <c r="T37" s="22" t="e">
        <f>VLOOKUP(A37,[1]saisie!B$5:W$44,20,0)</f>
        <v>#N/A</v>
      </c>
    </row>
    <row r="38" spans="1:20" ht="47.1" customHeight="1" x14ac:dyDescent="0.2">
      <c r="A38" s="16" t="str">
        <f>IF([1]INFO!B8&gt;33,34,"")</f>
        <v/>
      </c>
      <c r="B38" s="17" t="e">
        <f>VLOOKUP(A38,[1]saisie!B$5:W$44,2,0)</f>
        <v>#N/A</v>
      </c>
      <c r="C38" s="18" t="e">
        <f>VLOOKUP(A38,[1]saisie!B$5:W$44,3,0)</f>
        <v>#N/A</v>
      </c>
      <c r="D38" s="9" t="e">
        <f>VLOOKUP(A38,[1]saisie!B$5:W$44,4,0)</f>
        <v>#N/A</v>
      </c>
      <c r="E38" s="15" t="e">
        <f>VLOOKUP(A38,[1]saisie!B$5:W$44,5,0)</f>
        <v>#N/A</v>
      </c>
      <c r="F38" s="15" t="e">
        <f>VLOOKUP(A38,[1]saisie!B$5:W$44,6,0)</f>
        <v>#N/A</v>
      </c>
      <c r="G38" s="19" t="e">
        <f t="shared" si="0"/>
        <v>#N/A</v>
      </c>
      <c r="H38" s="20" t="e">
        <f>VLOOKUP(A38,[1]saisie!B$5:W$44,8,0)</f>
        <v>#N/A</v>
      </c>
      <c r="I38" s="9" t="e">
        <f>VLOOKUP(A38,[1]saisie!B$5:W$44,9,0)</f>
        <v>#N/A</v>
      </c>
      <c r="J38" s="15" t="e">
        <f>VLOOKUP(A38,[1]saisie!B$5:W$44,10,0)</f>
        <v>#N/A</v>
      </c>
      <c r="K38" s="15" t="e">
        <f>VLOOKUP(A38,[1]saisie!B$5:W$44,11,0)</f>
        <v>#N/A</v>
      </c>
      <c r="L38" s="19" t="e">
        <f t="shared" si="1"/>
        <v>#N/A</v>
      </c>
      <c r="M38" s="20" t="e">
        <f>VLOOKUP(A38,[1]saisie!B$5:W$44,13,0)</f>
        <v>#N/A</v>
      </c>
      <c r="N38" s="9" t="e">
        <f>VLOOKUP(A38,[1]saisie!B$5:W$44,14,0)</f>
        <v>#N/A</v>
      </c>
      <c r="O38" s="15" t="e">
        <f>VLOOKUP(A38,[1]saisie!B$5:W$44,15,0)</f>
        <v>#N/A</v>
      </c>
      <c r="P38" s="15" t="e">
        <f>VLOOKUP(A38,[1]saisie!B$5:W$44,16,0)</f>
        <v>#N/A</v>
      </c>
      <c r="Q38" s="19" t="e">
        <f t="shared" si="2"/>
        <v>#N/A</v>
      </c>
      <c r="R38" s="20" t="e">
        <f>VLOOKUP(A38,[1]saisie!B$5:W$44,18,0)</f>
        <v>#N/A</v>
      </c>
      <c r="S38" s="21" t="e">
        <f t="shared" si="3"/>
        <v>#N/A</v>
      </c>
      <c r="T38" s="22" t="e">
        <f>VLOOKUP(A38,[1]saisie!B$5:W$44,20,0)</f>
        <v>#N/A</v>
      </c>
    </row>
    <row r="39" spans="1:20" ht="47.1" customHeight="1" x14ac:dyDescent="0.2">
      <c r="A39" s="16" t="str">
        <f>IF([1]INFO!B8&gt;34,35,"")</f>
        <v/>
      </c>
      <c r="B39" s="17" t="e">
        <f>VLOOKUP(A39,[1]saisie!B$5:W$44,2,0)</f>
        <v>#N/A</v>
      </c>
      <c r="C39" s="18" t="e">
        <f>VLOOKUP(A39,[1]saisie!B$5:W$44,3,0)</f>
        <v>#N/A</v>
      </c>
      <c r="D39" s="9" t="e">
        <f>VLOOKUP(A39,[1]saisie!B$5:W$44,4,0)</f>
        <v>#N/A</v>
      </c>
      <c r="E39" s="15" t="e">
        <f>VLOOKUP(A39,[1]saisie!B$5:W$44,5,0)</f>
        <v>#N/A</v>
      </c>
      <c r="F39" s="15" t="e">
        <f>VLOOKUP(A39,[1]saisie!B$5:W$44,6,0)</f>
        <v>#N/A</v>
      </c>
      <c r="G39" s="19" t="e">
        <f t="shared" si="0"/>
        <v>#N/A</v>
      </c>
      <c r="H39" s="20" t="e">
        <f>VLOOKUP(A39,[1]saisie!B$5:W$44,8,0)</f>
        <v>#N/A</v>
      </c>
      <c r="I39" s="9" t="e">
        <f>VLOOKUP(A39,[1]saisie!B$5:W$44,9,0)</f>
        <v>#N/A</v>
      </c>
      <c r="J39" s="15" t="e">
        <f>VLOOKUP(A39,[1]saisie!B$5:W$44,10,0)</f>
        <v>#N/A</v>
      </c>
      <c r="K39" s="15" t="e">
        <f>VLOOKUP(A39,[1]saisie!B$5:W$44,11,0)</f>
        <v>#N/A</v>
      </c>
      <c r="L39" s="19" t="e">
        <f t="shared" si="1"/>
        <v>#N/A</v>
      </c>
      <c r="M39" s="20" t="e">
        <f>VLOOKUP(A39,[1]saisie!B$5:W$44,13,0)</f>
        <v>#N/A</v>
      </c>
      <c r="N39" s="9" t="e">
        <f>VLOOKUP(A39,[1]saisie!B$5:W$44,14,0)</f>
        <v>#N/A</v>
      </c>
      <c r="O39" s="15" t="e">
        <f>VLOOKUP(A39,[1]saisie!B$5:W$44,15,0)</f>
        <v>#N/A</v>
      </c>
      <c r="P39" s="15" t="e">
        <f>VLOOKUP(A39,[1]saisie!B$5:W$44,16,0)</f>
        <v>#N/A</v>
      </c>
      <c r="Q39" s="19" t="e">
        <f t="shared" si="2"/>
        <v>#N/A</v>
      </c>
      <c r="R39" s="20" t="e">
        <f>VLOOKUP(A39,[1]saisie!B$5:W$44,18,0)</f>
        <v>#N/A</v>
      </c>
      <c r="S39" s="21" t="e">
        <f t="shared" si="3"/>
        <v>#N/A</v>
      </c>
      <c r="T39" s="22" t="e">
        <f>VLOOKUP(A39,[1]saisie!B$5:W$44,20,0)</f>
        <v>#N/A</v>
      </c>
    </row>
    <row r="40" spans="1:20" ht="47.1" customHeight="1" x14ac:dyDescent="0.2">
      <c r="A40" s="16" t="str">
        <f>IF([1]INFO!B8&gt;35,36,"")</f>
        <v/>
      </c>
      <c r="B40" s="17" t="e">
        <f>VLOOKUP(A40,[1]saisie!B$5:W$44,2,0)</f>
        <v>#N/A</v>
      </c>
      <c r="C40" s="18" t="e">
        <f>VLOOKUP(A40,[1]saisie!B$5:W$44,3,0)</f>
        <v>#N/A</v>
      </c>
      <c r="D40" s="9" t="e">
        <f>VLOOKUP(A40,[1]saisie!B$5:W$44,4,0)</f>
        <v>#N/A</v>
      </c>
      <c r="E40" s="15" t="e">
        <f>VLOOKUP(A40,[1]saisie!B$5:W$44,5,0)</f>
        <v>#N/A</v>
      </c>
      <c r="F40" s="15" t="e">
        <f>VLOOKUP(A40,[1]saisie!B$5:W$44,6,0)</f>
        <v>#N/A</v>
      </c>
      <c r="G40" s="19" t="e">
        <f t="shared" si="0"/>
        <v>#N/A</v>
      </c>
      <c r="H40" s="20" t="e">
        <f>VLOOKUP(A40,[1]saisie!B$5:W$44,8,0)</f>
        <v>#N/A</v>
      </c>
      <c r="I40" s="9" t="e">
        <f>VLOOKUP(A40,[1]saisie!B$5:W$44,9,0)</f>
        <v>#N/A</v>
      </c>
      <c r="J40" s="15" t="e">
        <f>VLOOKUP(A40,[1]saisie!B$5:W$44,10,0)</f>
        <v>#N/A</v>
      </c>
      <c r="K40" s="15" t="e">
        <f>VLOOKUP(A40,[1]saisie!B$5:W$44,11,0)</f>
        <v>#N/A</v>
      </c>
      <c r="L40" s="19" t="e">
        <f t="shared" si="1"/>
        <v>#N/A</v>
      </c>
      <c r="M40" s="20" t="e">
        <f>VLOOKUP(A40,[1]saisie!B$5:W$44,13,0)</f>
        <v>#N/A</v>
      </c>
      <c r="N40" s="9" t="e">
        <f>VLOOKUP(A40,[1]saisie!B$5:W$44,14,0)</f>
        <v>#N/A</v>
      </c>
      <c r="O40" s="15" t="e">
        <f>VLOOKUP(A40,[1]saisie!B$5:W$44,15,0)</f>
        <v>#N/A</v>
      </c>
      <c r="P40" s="15" t="e">
        <f>VLOOKUP(A40,[1]saisie!B$5:W$44,16,0)</f>
        <v>#N/A</v>
      </c>
      <c r="Q40" s="19" t="e">
        <f t="shared" si="2"/>
        <v>#N/A</v>
      </c>
      <c r="R40" s="20" t="e">
        <f>VLOOKUP(A40,[1]saisie!B$5:W$44,18,0)</f>
        <v>#N/A</v>
      </c>
      <c r="S40" s="21" t="e">
        <f t="shared" si="3"/>
        <v>#N/A</v>
      </c>
      <c r="T40" s="22" t="e">
        <f>VLOOKUP(A40,[1]saisie!B$5:W$44,20,0)</f>
        <v>#N/A</v>
      </c>
    </row>
    <row r="41" spans="1:20" ht="47.1" customHeight="1" x14ac:dyDescent="0.2">
      <c r="A41" s="16" t="str">
        <f>IF([1]INFO!B8&gt;36,37,"")</f>
        <v/>
      </c>
      <c r="B41" s="17" t="e">
        <f>VLOOKUP(A41,[1]saisie!B$5:W$44,2,0)</f>
        <v>#N/A</v>
      </c>
      <c r="C41" s="18" t="e">
        <f>VLOOKUP(A41,[1]saisie!B$5:W$44,3,0)</f>
        <v>#N/A</v>
      </c>
      <c r="D41" s="9" t="e">
        <f>VLOOKUP(A41,[1]saisie!B$5:W$44,4,0)</f>
        <v>#N/A</v>
      </c>
      <c r="E41" s="15" t="e">
        <f>VLOOKUP(A41,[1]saisie!B$5:W$44,5,0)</f>
        <v>#N/A</v>
      </c>
      <c r="F41" s="15" t="e">
        <f>VLOOKUP(A41,[1]saisie!B$5:W$44,6,0)</f>
        <v>#N/A</v>
      </c>
      <c r="G41" s="19" t="e">
        <f t="shared" si="0"/>
        <v>#N/A</v>
      </c>
      <c r="H41" s="20" t="e">
        <f>VLOOKUP(A41,[1]saisie!B$5:W$44,8,0)</f>
        <v>#N/A</v>
      </c>
      <c r="I41" s="9" t="e">
        <f>VLOOKUP(A41,[1]saisie!B$5:W$44,9,0)</f>
        <v>#N/A</v>
      </c>
      <c r="J41" s="15" t="e">
        <f>VLOOKUP(A41,[1]saisie!B$5:W$44,10,0)</f>
        <v>#N/A</v>
      </c>
      <c r="K41" s="15" t="e">
        <f>VLOOKUP(A41,[1]saisie!B$5:W$44,11,0)</f>
        <v>#N/A</v>
      </c>
      <c r="L41" s="19" t="e">
        <f t="shared" si="1"/>
        <v>#N/A</v>
      </c>
      <c r="M41" s="20" t="e">
        <f>VLOOKUP(A41,[1]saisie!B$5:W$44,13,0)</f>
        <v>#N/A</v>
      </c>
      <c r="N41" s="9" t="e">
        <f>VLOOKUP(A41,[1]saisie!B$5:W$44,14,0)</f>
        <v>#N/A</v>
      </c>
      <c r="O41" s="15" t="e">
        <f>VLOOKUP(A41,[1]saisie!B$5:W$44,15,0)</f>
        <v>#N/A</v>
      </c>
      <c r="P41" s="15" t="e">
        <f>VLOOKUP(A41,[1]saisie!B$5:W$44,16,0)</f>
        <v>#N/A</v>
      </c>
      <c r="Q41" s="19" t="e">
        <f t="shared" si="2"/>
        <v>#N/A</v>
      </c>
      <c r="R41" s="20" t="e">
        <f>VLOOKUP(A41,[1]saisie!B$5:W$44,18,0)</f>
        <v>#N/A</v>
      </c>
      <c r="S41" s="21" t="e">
        <f t="shared" si="3"/>
        <v>#N/A</v>
      </c>
      <c r="T41" s="22" t="e">
        <f>VLOOKUP(A41,[1]saisie!B$5:W$44,20,0)</f>
        <v>#N/A</v>
      </c>
    </row>
    <row r="42" spans="1:20" ht="47.1" customHeight="1" x14ac:dyDescent="0.2">
      <c r="A42" s="16" t="str">
        <f>IF([1]INFO!B8&gt;37,38,"")</f>
        <v/>
      </c>
      <c r="B42" s="17" t="e">
        <f>VLOOKUP(A42,[1]saisie!B$5:W$44,2,0)</f>
        <v>#N/A</v>
      </c>
      <c r="C42" s="18" t="e">
        <f>VLOOKUP(A42,[1]saisie!B$5:W$44,3,0)</f>
        <v>#N/A</v>
      </c>
      <c r="D42" s="9" t="e">
        <f>VLOOKUP(A42,[1]saisie!B$5:W$44,4,0)</f>
        <v>#N/A</v>
      </c>
      <c r="E42" s="15" t="e">
        <f>VLOOKUP(A42,[1]saisie!B$5:W$44,5,0)</f>
        <v>#N/A</v>
      </c>
      <c r="F42" s="15" t="e">
        <f>VLOOKUP(A42,[1]saisie!B$5:W$44,6,0)</f>
        <v>#N/A</v>
      </c>
      <c r="G42" s="19" t="e">
        <f t="shared" si="0"/>
        <v>#N/A</v>
      </c>
      <c r="H42" s="20" t="e">
        <f>VLOOKUP(A42,[1]saisie!B$5:W$44,8,0)</f>
        <v>#N/A</v>
      </c>
      <c r="I42" s="9" t="e">
        <f>VLOOKUP(A42,[1]saisie!B$5:W$44,9,0)</f>
        <v>#N/A</v>
      </c>
      <c r="J42" s="15" t="e">
        <f>VLOOKUP(A42,[1]saisie!B$5:W$44,10,0)</f>
        <v>#N/A</v>
      </c>
      <c r="K42" s="15" t="e">
        <f>VLOOKUP(A42,[1]saisie!B$5:W$44,11,0)</f>
        <v>#N/A</v>
      </c>
      <c r="L42" s="19" t="e">
        <f t="shared" si="1"/>
        <v>#N/A</v>
      </c>
      <c r="M42" s="20" t="e">
        <f>VLOOKUP(A42,[1]saisie!B$5:W$44,13,0)</f>
        <v>#N/A</v>
      </c>
      <c r="N42" s="9" t="e">
        <f>VLOOKUP(A42,[1]saisie!B$5:W$44,14,0)</f>
        <v>#N/A</v>
      </c>
      <c r="O42" s="15" t="e">
        <f>VLOOKUP(A42,[1]saisie!B$5:W$44,15,0)</f>
        <v>#N/A</v>
      </c>
      <c r="P42" s="15" t="e">
        <f>VLOOKUP(A42,[1]saisie!B$5:W$44,16,0)</f>
        <v>#N/A</v>
      </c>
      <c r="Q42" s="19" t="e">
        <f t="shared" si="2"/>
        <v>#N/A</v>
      </c>
      <c r="R42" s="20" t="e">
        <f>VLOOKUP(A42,[1]saisie!B$5:W$44,18,0)</f>
        <v>#N/A</v>
      </c>
      <c r="S42" s="21" t="e">
        <f t="shared" si="3"/>
        <v>#N/A</v>
      </c>
      <c r="T42" s="22" t="e">
        <f>VLOOKUP(A42,[1]saisie!B$5:W$44,20,0)</f>
        <v>#N/A</v>
      </c>
    </row>
    <row r="43" spans="1:20" ht="47.1" customHeight="1" x14ac:dyDescent="0.2">
      <c r="A43" s="16" t="str">
        <f>IF([1]INFO!B8&gt;38,39,"")</f>
        <v/>
      </c>
      <c r="B43" s="17" t="e">
        <f>VLOOKUP(A43,[1]saisie!B$5:W$44,2,0)</f>
        <v>#N/A</v>
      </c>
      <c r="C43" s="18" t="e">
        <f>VLOOKUP(A43,[1]saisie!B$5:W$44,3,0)</f>
        <v>#N/A</v>
      </c>
      <c r="D43" s="9" t="e">
        <f>VLOOKUP(A43,[1]saisie!B$5:W$44,4,0)</f>
        <v>#N/A</v>
      </c>
      <c r="E43" s="15" t="e">
        <f>VLOOKUP(A43,[1]saisie!B$5:W$44,5,0)</f>
        <v>#N/A</v>
      </c>
      <c r="F43" s="15" t="e">
        <f>VLOOKUP(A43,[1]saisie!B$5:W$44,6,0)</f>
        <v>#N/A</v>
      </c>
      <c r="G43" s="19" t="e">
        <f t="shared" si="0"/>
        <v>#N/A</v>
      </c>
      <c r="H43" s="20" t="e">
        <f>VLOOKUP(A43,[1]saisie!B$5:W$44,8,0)</f>
        <v>#N/A</v>
      </c>
      <c r="I43" s="9" t="e">
        <f>VLOOKUP(A43,[1]saisie!B$5:W$44,9,0)</f>
        <v>#N/A</v>
      </c>
      <c r="J43" s="15" t="e">
        <f>VLOOKUP(A43,[1]saisie!B$5:W$44,10,0)</f>
        <v>#N/A</v>
      </c>
      <c r="K43" s="15" t="e">
        <f>VLOOKUP(A43,[1]saisie!B$5:W$44,11,0)</f>
        <v>#N/A</v>
      </c>
      <c r="L43" s="19" t="e">
        <f t="shared" si="1"/>
        <v>#N/A</v>
      </c>
      <c r="M43" s="20" t="e">
        <f>VLOOKUP(A43,[1]saisie!B$5:W$44,13,0)</f>
        <v>#N/A</v>
      </c>
      <c r="N43" s="9" t="e">
        <f>VLOOKUP(A43,[1]saisie!B$5:W$44,14,0)</f>
        <v>#N/A</v>
      </c>
      <c r="O43" s="15" t="e">
        <f>VLOOKUP(A43,[1]saisie!B$5:W$44,15,0)</f>
        <v>#N/A</v>
      </c>
      <c r="P43" s="15" t="e">
        <f>VLOOKUP(A43,[1]saisie!B$5:W$44,16,0)</f>
        <v>#N/A</v>
      </c>
      <c r="Q43" s="19" t="e">
        <f t="shared" si="2"/>
        <v>#N/A</v>
      </c>
      <c r="R43" s="20" t="e">
        <f>VLOOKUP(A43,[1]saisie!B$5:W$44,18,0)</f>
        <v>#N/A</v>
      </c>
      <c r="S43" s="21" t="e">
        <f t="shared" si="3"/>
        <v>#N/A</v>
      </c>
      <c r="T43" s="22" t="e">
        <f>VLOOKUP(A43,[1]saisie!B$5:W$44,20,0)</f>
        <v>#N/A</v>
      </c>
    </row>
    <row r="44" spans="1:20" ht="47.1" customHeight="1" x14ac:dyDescent="0.2">
      <c r="A44" s="16" t="str">
        <f>IF([1]INFO!B8&gt;39,40,"")</f>
        <v/>
      </c>
      <c r="B44" s="17" t="e">
        <f>VLOOKUP(A44,[1]saisie!B$5:W$44,2,0)</f>
        <v>#N/A</v>
      </c>
      <c r="C44" s="18" t="e">
        <f>VLOOKUP(A44,[1]saisie!B$5:W$44,3,0)</f>
        <v>#N/A</v>
      </c>
      <c r="D44" s="9" t="e">
        <f>VLOOKUP(A44,[1]saisie!B$5:W$44,4,0)</f>
        <v>#N/A</v>
      </c>
      <c r="E44" s="15" t="e">
        <f>VLOOKUP(A44,[1]saisie!B$5:W$44,5,0)</f>
        <v>#N/A</v>
      </c>
      <c r="F44" s="15" t="e">
        <f>VLOOKUP(A44,[1]saisie!B$5:W$44,6,0)</f>
        <v>#N/A</v>
      </c>
      <c r="G44" s="19" t="e">
        <f t="shared" si="0"/>
        <v>#N/A</v>
      </c>
      <c r="H44" s="20" t="e">
        <f>VLOOKUP(A44,[1]saisie!B$5:W$44,8,0)</f>
        <v>#N/A</v>
      </c>
      <c r="I44" s="9" t="e">
        <f>VLOOKUP(A44,[1]saisie!B$5:W$44,9,0)</f>
        <v>#N/A</v>
      </c>
      <c r="J44" s="15" t="e">
        <f>VLOOKUP(A44,[1]saisie!B$5:W$44,10,0)</f>
        <v>#N/A</v>
      </c>
      <c r="K44" s="15" t="e">
        <f>VLOOKUP(A44,[1]saisie!B$5:W$44,11,0)</f>
        <v>#N/A</v>
      </c>
      <c r="L44" s="19" t="e">
        <f t="shared" si="1"/>
        <v>#N/A</v>
      </c>
      <c r="M44" s="20" t="e">
        <f>VLOOKUP(A44,[1]saisie!B$5:W$44,13,0)</f>
        <v>#N/A</v>
      </c>
      <c r="N44" s="9" t="e">
        <f>VLOOKUP(A44,[1]saisie!B$5:W$44,14,0)</f>
        <v>#N/A</v>
      </c>
      <c r="O44" s="15" t="e">
        <f>VLOOKUP(A44,[1]saisie!B$5:W$44,15,0)</f>
        <v>#N/A</v>
      </c>
      <c r="P44" s="15" t="e">
        <f>VLOOKUP(A44,[1]saisie!B$5:W$44,16,0)</f>
        <v>#N/A</v>
      </c>
      <c r="Q44" s="19" t="e">
        <f t="shared" si="2"/>
        <v>#N/A</v>
      </c>
      <c r="R44" s="20" t="e">
        <f>VLOOKUP(A44,[1]saisie!B$5:W$44,18,0)</f>
        <v>#N/A</v>
      </c>
      <c r="S44" s="21" t="e">
        <f t="shared" si="3"/>
        <v>#N/A</v>
      </c>
      <c r="T44" s="22" t="e">
        <f>VLOOKUP(A44,[1]saisie!B$5:W$44,20,0)</f>
        <v>#N/A</v>
      </c>
    </row>
  </sheetData>
  <sheetProtection password="CF6D" sheet="1" scenarios="1" formatColumns="0" selectLockedCells="1"/>
  <mergeCells count="15">
    <mergeCell ref="O3:P3"/>
    <mergeCell ref="Q3:Q4"/>
    <mergeCell ref="R3:R4"/>
    <mergeCell ref="S3:S4"/>
    <mergeCell ref="T3:T4"/>
    <mergeCell ref="A2:T2"/>
    <mergeCell ref="A3:A4"/>
    <mergeCell ref="B3:B4"/>
    <mergeCell ref="C3:C4"/>
    <mergeCell ref="E3:F3"/>
    <mergeCell ref="G3:G4"/>
    <mergeCell ref="H3:H4"/>
    <mergeCell ref="J3:K3"/>
    <mergeCell ref="L3:L4"/>
    <mergeCell ref="M3:M4"/>
  </mergeCells>
  <conditionalFormatting sqref="A5:T44">
    <cfRule type="cellIs" dxfId="2" priority="1" operator="equal">
      <formula>0</formula>
    </cfRule>
    <cfRule type="containsErrors" dxfId="1" priority="2">
      <formula>ISERROR(A5)</formula>
    </cfRule>
    <cfRule type="containsBlanks" dxfId="0" priority="3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 Q</vt:lpstr>
      <vt:lpstr>'M Q'!Zone_d_impression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Jo GARDRAT</dc:creator>
  <cp:lastModifiedBy>Marie Jo GARDRAT</cp:lastModifiedBy>
  <dcterms:created xsi:type="dcterms:W3CDTF">2024-01-08T08:26:03Z</dcterms:created>
  <dcterms:modified xsi:type="dcterms:W3CDTF">2024-01-08T08:26:36Z</dcterms:modified>
</cp:coreProperties>
</file>